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03050757\Desktop\"/>
    </mc:Choice>
  </mc:AlternateContent>
  <bookViews>
    <workbookView xWindow="-105" yWindow="-105" windowWidth="38625" windowHeight="21225" tabRatio="904"/>
  </bookViews>
  <sheets>
    <sheet name="Yhteenveto" sheetId="7" r:id="rId1"/>
    <sheet name="Lask. kustannukset IKÄRAKENNE" sheetId="8" r:id="rId2"/>
    <sheet name="Lask. kustannukset MUUT" sheetId="9" r:id="rId3"/>
    <sheet name="Lisäosat" sheetId="10" r:id="rId4"/>
    <sheet name="Muut lis_väh" sheetId="11" r:id="rId5"/>
    <sheet name="Verotuloihin perust tasaus" sheetId="12" r:id="rId6"/>
    <sheet name="Kotikuntakorvaukset" sheetId="13" r:id="rId7"/>
    <sheet name="Verokorvaukset" sheetId="14" r:id="rId8"/>
    <sheet name="Perushinnat" sheetId="15" r:id="rId9"/>
  </sheets>
  <definedNames>
    <definedName name="_xlnm.Print_Area" localSheetId="6">Kotikuntakorvaukset!$A:$F</definedName>
    <definedName name="_xlnm.Print_Area" localSheetId="1">'Lask. kustannukset IKÄRAKENNE'!$A:$V</definedName>
    <definedName name="_xlnm.Print_Area" localSheetId="2">'Lask. kustannukset MUUT'!$A:$AG</definedName>
    <definedName name="_xlnm.Print_Area" localSheetId="3">Lisäosat!$A:$O</definedName>
    <definedName name="_xlnm.Print_Area" localSheetId="4">'Muut lis_väh'!$A:$S</definedName>
    <definedName name="_xlnm.Print_Area" localSheetId="0">Yhteenveto!$A:$T</definedName>
    <definedName name="_xlnm.Print_Titles" localSheetId="6">Kotikuntakorvaukset!$4:$6</definedName>
    <definedName name="_xlnm.Print_Titles" localSheetId="1">'Lask. kustannukset IKÄRAKENNE'!$4:$6</definedName>
    <definedName name="_xlnm.Print_Titles" localSheetId="2">'Lask. kustannukset MUUT'!$A:$B,'Lask. kustannukset MUUT'!$5:$11</definedName>
    <definedName name="_xlnm.Print_Titles" localSheetId="3">Lisäosat!$4:$7</definedName>
    <definedName name="_xlnm.Print_Titles" localSheetId="4">'Muut lis_väh'!$3:$5</definedName>
    <definedName name="_xlnm.Print_Titles" localSheetId="0">Yhteenveto!$6:$7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S301" i="7" l="1"/>
  <c r="S302" i="7"/>
  <c r="S303" i="7"/>
  <c r="S304" i="7"/>
  <c r="S305" i="7"/>
  <c r="S306" i="7"/>
  <c r="S307" i="7"/>
  <c r="S308" i="7"/>
  <c r="S309" i="7"/>
  <c r="S310" i="7"/>
  <c r="S311" i="7"/>
  <c r="S312" i="7"/>
  <c r="S313" i="7"/>
  <c r="S314" i="7"/>
  <c r="S315" i="7"/>
  <c r="S316" i="7"/>
  <c r="S317" i="7"/>
  <c r="S318" i="7"/>
  <c r="S319" i="7"/>
  <c r="S320" i="7"/>
  <c r="S321" i="7"/>
  <c r="S322" i="7"/>
  <c r="S323" i="7"/>
  <c r="S324" i="7"/>
  <c r="S325" i="7"/>
  <c r="S326" i="7"/>
  <c r="S327" i="7"/>
  <c r="S328" i="7"/>
  <c r="S329" i="7"/>
  <c r="S330" i="7"/>
  <c r="S331" i="7"/>
  <c r="S332" i="7"/>
  <c r="S333" i="7"/>
  <c r="S334" i="7"/>
  <c r="S335" i="7"/>
  <c r="S336" i="7"/>
  <c r="S337" i="7"/>
  <c r="S338" i="7"/>
  <c r="S339" i="7"/>
  <c r="S340" i="7"/>
  <c r="S341" i="7"/>
  <c r="S342" i="7"/>
  <c r="S343" i="7"/>
  <c r="S344" i="7"/>
  <c r="S345" i="7"/>
  <c r="S346" i="7"/>
  <c r="S347" i="7"/>
  <c r="S348" i="7"/>
  <c r="S349" i="7"/>
  <c r="S350" i="7"/>
  <c r="S351" i="7"/>
  <c r="S352" i="7"/>
  <c r="S353" i="7"/>
  <c r="S354" i="7"/>
  <c r="S355" i="7"/>
  <c r="S356" i="7"/>
  <c r="S357" i="7"/>
  <c r="S358" i="7"/>
  <c r="S359" i="7"/>
  <c r="S360" i="7"/>
  <c r="S361" i="7"/>
  <c r="S362" i="7"/>
  <c r="S363" i="7"/>
  <c r="S364" i="7"/>
  <c r="S365" i="7"/>
  <c r="S366" i="7"/>
  <c r="S367" i="7"/>
  <c r="S368" i="7"/>
  <c r="S369" i="7"/>
  <c r="S370" i="7"/>
  <c r="S371" i="7"/>
  <c r="S372" i="7"/>
  <c r="S373" i="7"/>
  <c r="S374" i="7"/>
  <c r="S375" i="7"/>
  <c r="S376" i="7"/>
  <c r="S377" i="7"/>
  <c r="S378" i="7"/>
  <c r="S379" i="7"/>
  <c r="T7" i="7" l="1"/>
  <c r="P7" i="7"/>
  <c r="O8" i="7"/>
  <c r="S8" i="7" s="1"/>
  <c r="O9" i="10"/>
  <c r="G9" i="7"/>
  <c r="G10" i="7"/>
  <c r="G11" i="7"/>
  <c r="G12" i="7"/>
  <c r="G13" i="7"/>
  <c r="G14" i="7"/>
  <c r="G15" i="7"/>
  <c r="G16" i="7"/>
  <c r="G17" i="7"/>
  <c r="G18" i="7"/>
  <c r="G19" i="7"/>
  <c r="G20" i="7"/>
  <c r="G21" i="7"/>
  <c r="G22" i="7"/>
  <c r="G23" i="7"/>
  <c r="G24" i="7"/>
  <c r="G25" i="7"/>
  <c r="G26" i="7"/>
  <c r="G27" i="7"/>
  <c r="G28" i="7"/>
  <c r="G29" i="7"/>
  <c r="G30" i="7"/>
  <c r="G31" i="7"/>
  <c r="G32" i="7"/>
  <c r="G33" i="7"/>
  <c r="G34" i="7"/>
  <c r="G35" i="7"/>
  <c r="G36" i="7"/>
  <c r="G37" i="7"/>
  <c r="G38" i="7"/>
  <c r="G39" i="7"/>
  <c r="G40" i="7"/>
  <c r="G41" i="7"/>
  <c r="G42" i="7"/>
  <c r="G43" i="7"/>
  <c r="G44" i="7"/>
  <c r="G45" i="7"/>
  <c r="G46" i="7"/>
  <c r="G47" i="7"/>
  <c r="G48" i="7"/>
  <c r="G49" i="7"/>
  <c r="G50" i="7"/>
  <c r="G51" i="7"/>
  <c r="G52" i="7"/>
  <c r="G53" i="7"/>
  <c r="G54" i="7"/>
  <c r="G55" i="7"/>
  <c r="G56" i="7"/>
  <c r="G57" i="7"/>
  <c r="G58" i="7"/>
  <c r="G59" i="7"/>
  <c r="G60" i="7"/>
  <c r="G61" i="7"/>
  <c r="G62" i="7"/>
  <c r="G63" i="7"/>
  <c r="G64" i="7"/>
  <c r="G65" i="7"/>
  <c r="G66" i="7"/>
  <c r="G67" i="7"/>
  <c r="G68" i="7"/>
  <c r="G69" i="7"/>
  <c r="G70" i="7"/>
  <c r="G71" i="7"/>
  <c r="G72" i="7"/>
  <c r="G73" i="7"/>
  <c r="G74" i="7"/>
  <c r="G75" i="7"/>
  <c r="G76" i="7"/>
  <c r="G77" i="7"/>
  <c r="G78" i="7"/>
  <c r="G79" i="7"/>
  <c r="G80" i="7"/>
  <c r="G81" i="7"/>
  <c r="G82" i="7"/>
  <c r="G83" i="7"/>
  <c r="G84" i="7"/>
  <c r="G85" i="7"/>
  <c r="G86" i="7"/>
  <c r="G87" i="7"/>
  <c r="G88" i="7"/>
  <c r="G89" i="7"/>
  <c r="G90" i="7"/>
  <c r="G91" i="7"/>
  <c r="G92" i="7"/>
  <c r="G93" i="7"/>
  <c r="G94" i="7"/>
  <c r="G95" i="7"/>
  <c r="G96" i="7"/>
  <c r="G97" i="7"/>
  <c r="G98" i="7"/>
  <c r="G99" i="7"/>
  <c r="G100" i="7"/>
  <c r="G101" i="7"/>
  <c r="G102" i="7"/>
  <c r="G103" i="7"/>
  <c r="G104" i="7"/>
  <c r="G105" i="7"/>
  <c r="G106" i="7"/>
  <c r="G107" i="7"/>
  <c r="G108" i="7"/>
  <c r="G109" i="7"/>
  <c r="G110" i="7"/>
  <c r="G111" i="7"/>
  <c r="G112" i="7"/>
  <c r="G113" i="7"/>
  <c r="G114" i="7"/>
  <c r="G115" i="7"/>
  <c r="G116" i="7"/>
  <c r="G117" i="7"/>
  <c r="G118" i="7"/>
  <c r="G119" i="7"/>
  <c r="G120" i="7"/>
  <c r="G121" i="7"/>
  <c r="G122" i="7"/>
  <c r="G123" i="7"/>
  <c r="G124" i="7"/>
  <c r="G125" i="7"/>
  <c r="G126" i="7"/>
  <c r="G127" i="7"/>
  <c r="G128" i="7"/>
  <c r="G129" i="7"/>
  <c r="G130" i="7"/>
  <c r="G131" i="7"/>
  <c r="G132" i="7"/>
  <c r="G133" i="7"/>
  <c r="G134" i="7"/>
  <c r="G135" i="7"/>
  <c r="G136" i="7"/>
  <c r="G137" i="7"/>
  <c r="G138" i="7"/>
  <c r="G139" i="7"/>
  <c r="G140" i="7"/>
  <c r="G141" i="7"/>
  <c r="G142" i="7"/>
  <c r="G143" i="7"/>
  <c r="G144" i="7"/>
  <c r="G145" i="7"/>
  <c r="G146" i="7"/>
  <c r="G147" i="7"/>
  <c r="G148" i="7"/>
  <c r="G149" i="7"/>
  <c r="G150" i="7"/>
  <c r="G151" i="7"/>
  <c r="G152" i="7"/>
  <c r="G153" i="7"/>
  <c r="G154" i="7"/>
  <c r="G155" i="7"/>
  <c r="G156" i="7"/>
  <c r="G157" i="7"/>
  <c r="G158" i="7"/>
  <c r="G159" i="7"/>
  <c r="G160" i="7"/>
  <c r="G161" i="7"/>
  <c r="G162" i="7"/>
  <c r="G163" i="7"/>
  <c r="G164" i="7"/>
  <c r="G165" i="7"/>
  <c r="G166" i="7"/>
  <c r="G167" i="7"/>
  <c r="G168" i="7"/>
  <c r="G169" i="7"/>
  <c r="G170" i="7"/>
  <c r="G171" i="7"/>
  <c r="G172" i="7"/>
  <c r="G173" i="7"/>
  <c r="G174" i="7"/>
  <c r="G175" i="7"/>
  <c r="G176" i="7"/>
  <c r="G177" i="7"/>
  <c r="G178" i="7"/>
  <c r="G179" i="7"/>
  <c r="G180" i="7"/>
  <c r="G181" i="7"/>
  <c r="G182" i="7"/>
  <c r="G183" i="7"/>
  <c r="G184" i="7"/>
  <c r="G185" i="7"/>
  <c r="G186" i="7"/>
  <c r="G187" i="7"/>
  <c r="G188" i="7"/>
  <c r="G189" i="7"/>
  <c r="G190" i="7"/>
  <c r="G191" i="7"/>
  <c r="G192" i="7"/>
  <c r="G193" i="7"/>
  <c r="G194" i="7"/>
  <c r="G195" i="7"/>
  <c r="G196" i="7"/>
  <c r="G197" i="7"/>
  <c r="G198" i="7"/>
  <c r="G199" i="7"/>
  <c r="G200" i="7"/>
  <c r="G201" i="7"/>
  <c r="G202" i="7"/>
  <c r="G203" i="7"/>
  <c r="G204" i="7"/>
  <c r="G205" i="7"/>
  <c r="G206" i="7"/>
  <c r="G207" i="7"/>
  <c r="G208" i="7"/>
  <c r="G209" i="7"/>
  <c r="G210" i="7"/>
  <c r="G211" i="7"/>
  <c r="G212" i="7"/>
  <c r="G213" i="7"/>
  <c r="G214" i="7"/>
  <c r="G215" i="7"/>
  <c r="G216" i="7"/>
  <c r="G217" i="7"/>
  <c r="G218" i="7"/>
  <c r="G219" i="7"/>
  <c r="G220" i="7"/>
  <c r="G221" i="7"/>
  <c r="G222" i="7"/>
  <c r="G223" i="7"/>
  <c r="G224" i="7"/>
  <c r="G225" i="7"/>
  <c r="G226" i="7"/>
  <c r="G227" i="7"/>
  <c r="G228" i="7"/>
  <c r="G229" i="7"/>
  <c r="G230" i="7"/>
  <c r="G231" i="7"/>
  <c r="G232" i="7"/>
  <c r="G233" i="7"/>
  <c r="G234" i="7"/>
  <c r="G235" i="7"/>
  <c r="G236" i="7"/>
  <c r="G237" i="7"/>
  <c r="G238" i="7"/>
  <c r="G239" i="7"/>
  <c r="G240" i="7"/>
  <c r="G241" i="7"/>
  <c r="G242" i="7"/>
  <c r="G243" i="7"/>
  <c r="G244" i="7"/>
  <c r="G245" i="7"/>
  <c r="G246" i="7"/>
  <c r="G247" i="7"/>
  <c r="G248" i="7"/>
  <c r="G249" i="7"/>
  <c r="G250" i="7"/>
  <c r="G251" i="7"/>
  <c r="G252" i="7"/>
  <c r="G253" i="7"/>
  <c r="G254" i="7"/>
  <c r="G255" i="7"/>
  <c r="G256" i="7"/>
  <c r="G257" i="7"/>
  <c r="G258" i="7"/>
  <c r="G259" i="7"/>
  <c r="G260" i="7"/>
  <c r="G261" i="7"/>
  <c r="G262" i="7"/>
  <c r="G263" i="7"/>
  <c r="G264" i="7"/>
  <c r="G265" i="7"/>
  <c r="G266" i="7"/>
  <c r="G267" i="7"/>
  <c r="G268" i="7"/>
  <c r="G269" i="7"/>
  <c r="G270" i="7"/>
  <c r="G271" i="7"/>
  <c r="G272" i="7"/>
  <c r="G273" i="7"/>
  <c r="G274" i="7"/>
  <c r="G275" i="7"/>
  <c r="G276" i="7"/>
  <c r="G277" i="7"/>
  <c r="G278" i="7"/>
  <c r="G279" i="7"/>
  <c r="G280" i="7"/>
  <c r="G281" i="7"/>
  <c r="G282" i="7"/>
  <c r="G283" i="7"/>
  <c r="G284" i="7"/>
  <c r="G285" i="7"/>
  <c r="G286" i="7"/>
  <c r="G287" i="7"/>
  <c r="G288" i="7"/>
  <c r="G289" i="7"/>
  <c r="G290" i="7"/>
  <c r="G291" i="7"/>
  <c r="G292" i="7"/>
  <c r="G293" i="7"/>
  <c r="G294" i="7"/>
  <c r="G295" i="7"/>
  <c r="G296" i="7"/>
  <c r="G297" i="7"/>
  <c r="G298" i="7"/>
  <c r="G299" i="7"/>
  <c r="G300" i="7"/>
  <c r="G8" i="7"/>
  <c r="G7" i="7" s="1"/>
  <c r="T12" i="9"/>
  <c r="U12" i="9" s="1"/>
  <c r="R7" i="11" l="1"/>
  <c r="R8" i="11"/>
  <c r="R9" i="11"/>
  <c r="R10" i="11"/>
  <c r="R11" i="11"/>
  <c r="R12" i="11"/>
  <c r="R13" i="11"/>
  <c r="R14" i="11"/>
  <c r="R15" i="11"/>
  <c r="R16" i="11"/>
  <c r="R17" i="11"/>
  <c r="R18" i="11"/>
  <c r="R19" i="11"/>
  <c r="R20" i="11"/>
  <c r="R21" i="11"/>
  <c r="R22" i="11"/>
  <c r="R23" i="11"/>
  <c r="R24" i="11"/>
  <c r="R25" i="11"/>
  <c r="R26" i="11"/>
  <c r="R27" i="11"/>
  <c r="R28" i="11"/>
  <c r="R29" i="11"/>
  <c r="R30" i="11"/>
  <c r="R31" i="11"/>
  <c r="R32" i="11"/>
  <c r="R33" i="11"/>
  <c r="R34" i="11"/>
  <c r="R35" i="11"/>
  <c r="R36" i="11"/>
  <c r="R37" i="11"/>
  <c r="R38" i="11"/>
  <c r="R39" i="11"/>
  <c r="R40" i="11"/>
  <c r="R41" i="11"/>
  <c r="R42" i="11"/>
  <c r="R43" i="11"/>
  <c r="R44" i="11"/>
  <c r="R45" i="11"/>
  <c r="R46" i="11"/>
  <c r="R47" i="11"/>
  <c r="R48" i="11"/>
  <c r="R49" i="11"/>
  <c r="R50" i="11"/>
  <c r="R51" i="11"/>
  <c r="R52" i="11"/>
  <c r="R53" i="11"/>
  <c r="R54" i="11"/>
  <c r="R55" i="11"/>
  <c r="R56" i="11"/>
  <c r="R57" i="11"/>
  <c r="R58" i="11"/>
  <c r="R59" i="11"/>
  <c r="R60" i="11"/>
  <c r="R61" i="11"/>
  <c r="R62" i="11"/>
  <c r="R63" i="11"/>
  <c r="R64" i="11"/>
  <c r="R65" i="11"/>
  <c r="R66" i="11"/>
  <c r="R67" i="11"/>
  <c r="R68" i="11"/>
  <c r="R69" i="11"/>
  <c r="R70" i="11"/>
  <c r="R71" i="11"/>
  <c r="R72" i="11"/>
  <c r="R73" i="11"/>
  <c r="R74" i="11"/>
  <c r="R75" i="11"/>
  <c r="R76" i="11"/>
  <c r="R77" i="11"/>
  <c r="R78" i="11"/>
  <c r="R79" i="11"/>
  <c r="R80" i="11"/>
  <c r="R81" i="11"/>
  <c r="R82" i="11"/>
  <c r="R83" i="11"/>
  <c r="R84" i="11"/>
  <c r="R85" i="11"/>
  <c r="R86" i="11"/>
  <c r="R87" i="11"/>
  <c r="R88" i="11"/>
  <c r="R89" i="11"/>
  <c r="R90" i="11"/>
  <c r="R91" i="11"/>
  <c r="R92" i="11"/>
  <c r="R93" i="11"/>
  <c r="R94" i="11"/>
  <c r="R95" i="11"/>
  <c r="R96" i="11"/>
  <c r="R97" i="11"/>
  <c r="R98" i="11"/>
  <c r="R99" i="11"/>
  <c r="R100" i="11"/>
  <c r="R101" i="11"/>
  <c r="R102" i="11"/>
  <c r="R103" i="11"/>
  <c r="R104" i="11"/>
  <c r="R105" i="11"/>
  <c r="R106" i="11"/>
  <c r="R107" i="11"/>
  <c r="R108" i="11"/>
  <c r="R109" i="11"/>
  <c r="R110" i="11"/>
  <c r="R111" i="11"/>
  <c r="R112" i="11"/>
  <c r="R113" i="11"/>
  <c r="R114" i="11"/>
  <c r="R115" i="11"/>
  <c r="R116" i="11"/>
  <c r="R117" i="11"/>
  <c r="R118" i="11"/>
  <c r="R119" i="11"/>
  <c r="R120" i="11"/>
  <c r="R121" i="11"/>
  <c r="R122" i="11"/>
  <c r="R123" i="11"/>
  <c r="R124" i="11"/>
  <c r="R125" i="11"/>
  <c r="R126" i="11"/>
  <c r="R127" i="11"/>
  <c r="R128" i="11"/>
  <c r="R129" i="11"/>
  <c r="R130" i="11"/>
  <c r="R131" i="11"/>
  <c r="R132" i="11"/>
  <c r="R133" i="11"/>
  <c r="R134" i="11"/>
  <c r="R135" i="11"/>
  <c r="R136" i="11"/>
  <c r="R137" i="11"/>
  <c r="R138" i="11"/>
  <c r="R139" i="11"/>
  <c r="R140" i="11"/>
  <c r="R141" i="11"/>
  <c r="R142" i="11"/>
  <c r="R143" i="11"/>
  <c r="R144" i="11"/>
  <c r="R145" i="11"/>
  <c r="R146" i="11"/>
  <c r="R147" i="11"/>
  <c r="R148" i="11"/>
  <c r="R149" i="11"/>
  <c r="R150" i="11"/>
  <c r="R151" i="11"/>
  <c r="R152" i="11"/>
  <c r="R153" i="11"/>
  <c r="R154" i="11"/>
  <c r="R155" i="11"/>
  <c r="R156" i="11"/>
  <c r="R157" i="11"/>
  <c r="R158" i="11"/>
  <c r="R159" i="11"/>
  <c r="R160" i="11"/>
  <c r="R161" i="11"/>
  <c r="R162" i="11"/>
  <c r="R163" i="11"/>
  <c r="R164" i="11"/>
  <c r="R165" i="11"/>
  <c r="R166" i="11"/>
  <c r="R167" i="11"/>
  <c r="R168" i="11"/>
  <c r="R169" i="11"/>
  <c r="R170" i="11"/>
  <c r="R171" i="11"/>
  <c r="R172" i="11"/>
  <c r="R173" i="11"/>
  <c r="R174" i="11"/>
  <c r="R175" i="11"/>
  <c r="R176" i="11"/>
  <c r="R177" i="11"/>
  <c r="R178" i="11"/>
  <c r="R179" i="11"/>
  <c r="R180" i="11"/>
  <c r="R181" i="11"/>
  <c r="R182" i="11"/>
  <c r="R183" i="11"/>
  <c r="R184" i="11"/>
  <c r="R185" i="11"/>
  <c r="R186" i="11"/>
  <c r="R187" i="11"/>
  <c r="R188" i="11"/>
  <c r="R189" i="11"/>
  <c r="R190" i="11"/>
  <c r="R191" i="11"/>
  <c r="R192" i="11"/>
  <c r="R193" i="11"/>
  <c r="R194" i="11"/>
  <c r="R195" i="11"/>
  <c r="R196" i="11"/>
  <c r="R197" i="11"/>
  <c r="R198" i="11"/>
  <c r="R199" i="11"/>
  <c r="R200" i="11"/>
  <c r="R201" i="11"/>
  <c r="R202" i="11"/>
  <c r="R203" i="11"/>
  <c r="R204" i="11"/>
  <c r="R205" i="11"/>
  <c r="R206" i="11"/>
  <c r="R207" i="11"/>
  <c r="R208" i="11"/>
  <c r="R209" i="11"/>
  <c r="R210" i="11"/>
  <c r="R211" i="11"/>
  <c r="R212" i="11"/>
  <c r="R213" i="11"/>
  <c r="R214" i="11"/>
  <c r="R215" i="11"/>
  <c r="R216" i="11"/>
  <c r="R217" i="11"/>
  <c r="R218" i="11"/>
  <c r="R219" i="11"/>
  <c r="R220" i="11"/>
  <c r="R221" i="11"/>
  <c r="R222" i="11"/>
  <c r="R223" i="11"/>
  <c r="R224" i="11"/>
  <c r="R225" i="11"/>
  <c r="R226" i="11"/>
  <c r="R227" i="11"/>
  <c r="R228" i="11"/>
  <c r="R229" i="11"/>
  <c r="R230" i="11"/>
  <c r="R231" i="11"/>
  <c r="R232" i="11"/>
  <c r="R233" i="11"/>
  <c r="R234" i="11"/>
  <c r="R235" i="11"/>
  <c r="R236" i="11"/>
  <c r="R237" i="11"/>
  <c r="R238" i="11"/>
  <c r="R239" i="11"/>
  <c r="R240" i="11"/>
  <c r="R241" i="11"/>
  <c r="R242" i="11"/>
  <c r="R243" i="11"/>
  <c r="R244" i="11"/>
  <c r="R245" i="11"/>
  <c r="R246" i="11"/>
  <c r="R247" i="11"/>
  <c r="R248" i="11"/>
  <c r="R249" i="11"/>
  <c r="R250" i="11"/>
  <c r="R251" i="11"/>
  <c r="R252" i="11"/>
  <c r="R253" i="11"/>
  <c r="R254" i="11"/>
  <c r="R255" i="11"/>
  <c r="R256" i="11"/>
  <c r="R257" i="11"/>
  <c r="R258" i="11"/>
  <c r="R259" i="11"/>
  <c r="R260" i="11"/>
  <c r="R261" i="11"/>
  <c r="R262" i="11"/>
  <c r="R263" i="11"/>
  <c r="R264" i="11"/>
  <c r="R265" i="11"/>
  <c r="R266" i="11"/>
  <c r="R267" i="11"/>
  <c r="R268" i="11"/>
  <c r="R269" i="11"/>
  <c r="R270" i="11"/>
  <c r="R271" i="11"/>
  <c r="R272" i="11"/>
  <c r="R273" i="11"/>
  <c r="R274" i="11"/>
  <c r="R275" i="11"/>
  <c r="R276" i="11"/>
  <c r="R277" i="11"/>
  <c r="R278" i="11"/>
  <c r="R279" i="11"/>
  <c r="R280" i="11"/>
  <c r="R281" i="11"/>
  <c r="R282" i="11"/>
  <c r="R283" i="11"/>
  <c r="R284" i="11"/>
  <c r="R285" i="11"/>
  <c r="R286" i="11"/>
  <c r="R287" i="11"/>
  <c r="R288" i="11"/>
  <c r="R289" i="11"/>
  <c r="R290" i="11"/>
  <c r="R291" i="11"/>
  <c r="R292" i="11"/>
  <c r="R293" i="11"/>
  <c r="R294" i="11"/>
  <c r="R295" i="11"/>
  <c r="R296" i="11"/>
  <c r="R297" i="11"/>
  <c r="R298" i="11"/>
  <c r="R6" i="11"/>
  <c r="Q5" i="11"/>
  <c r="Q6" i="14"/>
  <c r="Q7" i="14"/>
  <c r="Q8" i="14"/>
  <c r="Q9" i="14"/>
  <c r="Q10" i="14"/>
  <c r="Q11" i="14"/>
  <c r="Q12" i="14"/>
  <c r="Q13" i="14"/>
  <c r="Q14" i="14"/>
  <c r="Q15" i="14"/>
  <c r="Q16" i="14"/>
  <c r="Q17" i="14"/>
  <c r="Q18" i="14"/>
  <c r="Q19" i="14"/>
  <c r="Q20" i="14"/>
  <c r="Q21" i="14"/>
  <c r="Q22" i="14"/>
  <c r="Q23" i="14"/>
  <c r="Q24" i="14"/>
  <c r="Q25" i="14"/>
  <c r="Q26" i="14"/>
  <c r="Q27" i="14"/>
  <c r="Q28" i="14"/>
  <c r="Q29" i="14"/>
  <c r="Q30" i="14"/>
  <c r="Q31" i="14"/>
  <c r="Q32" i="14"/>
  <c r="Q33" i="14"/>
  <c r="Q34" i="14"/>
  <c r="Q35" i="14"/>
  <c r="Q36" i="14"/>
  <c r="Q37" i="14"/>
  <c r="Q38" i="14"/>
  <c r="Q39" i="14"/>
  <c r="Q40" i="14"/>
  <c r="Q41" i="14"/>
  <c r="Q42" i="14"/>
  <c r="Q43" i="14"/>
  <c r="Q44" i="14"/>
  <c r="Q45" i="14"/>
  <c r="Q46" i="14"/>
  <c r="Q47" i="14"/>
  <c r="Q48" i="14"/>
  <c r="Q49" i="14"/>
  <c r="Q50" i="14"/>
  <c r="Q51" i="14"/>
  <c r="Q52" i="14"/>
  <c r="Q53" i="14"/>
  <c r="Q54" i="14"/>
  <c r="Q55" i="14"/>
  <c r="Q56" i="14"/>
  <c r="Q57" i="14"/>
  <c r="Q58" i="14"/>
  <c r="Q59" i="14"/>
  <c r="Q60" i="14"/>
  <c r="Q61" i="14"/>
  <c r="Q62" i="14"/>
  <c r="Q63" i="14"/>
  <c r="Q64" i="14"/>
  <c r="Q65" i="14"/>
  <c r="Q66" i="14"/>
  <c r="Q67" i="14"/>
  <c r="Q68" i="14"/>
  <c r="Q69" i="14"/>
  <c r="Q70" i="14"/>
  <c r="Q71" i="14"/>
  <c r="Q72" i="14"/>
  <c r="Q73" i="14"/>
  <c r="Q74" i="14"/>
  <c r="Q75" i="14"/>
  <c r="Q76" i="14"/>
  <c r="Q77" i="14"/>
  <c r="Q78" i="14"/>
  <c r="Q79" i="14"/>
  <c r="Q80" i="14"/>
  <c r="Q81" i="14"/>
  <c r="Q82" i="14"/>
  <c r="Q83" i="14"/>
  <c r="Q84" i="14"/>
  <c r="Q85" i="14"/>
  <c r="Q86" i="14"/>
  <c r="Q87" i="14"/>
  <c r="Q88" i="14"/>
  <c r="Q89" i="14"/>
  <c r="Q90" i="14"/>
  <c r="Q91" i="14"/>
  <c r="Q92" i="14"/>
  <c r="Q93" i="14"/>
  <c r="Q94" i="14"/>
  <c r="Q95" i="14"/>
  <c r="Q96" i="14"/>
  <c r="Q97" i="14"/>
  <c r="Q98" i="14"/>
  <c r="Q99" i="14"/>
  <c r="Q100" i="14"/>
  <c r="Q101" i="14"/>
  <c r="Q102" i="14"/>
  <c r="Q103" i="14"/>
  <c r="Q104" i="14"/>
  <c r="Q105" i="14"/>
  <c r="Q106" i="14"/>
  <c r="Q107" i="14"/>
  <c r="Q108" i="14"/>
  <c r="Q109" i="14"/>
  <c r="Q110" i="14"/>
  <c r="Q111" i="14"/>
  <c r="Q112" i="14"/>
  <c r="Q113" i="14"/>
  <c r="Q114" i="14"/>
  <c r="Q115" i="14"/>
  <c r="Q116" i="14"/>
  <c r="Q117" i="14"/>
  <c r="Q118" i="14"/>
  <c r="Q119" i="14"/>
  <c r="Q120" i="14"/>
  <c r="Q121" i="14"/>
  <c r="Q122" i="14"/>
  <c r="Q123" i="14"/>
  <c r="Q124" i="14"/>
  <c r="Q125" i="14"/>
  <c r="Q126" i="14"/>
  <c r="Q127" i="14"/>
  <c r="Q128" i="14"/>
  <c r="Q129" i="14"/>
  <c r="Q130" i="14"/>
  <c r="Q131" i="14"/>
  <c r="Q132" i="14"/>
  <c r="Q133" i="14"/>
  <c r="Q134" i="14"/>
  <c r="Q135" i="14"/>
  <c r="Q136" i="14"/>
  <c r="Q137" i="14"/>
  <c r="Q138" i="14"/>
  <c r="Q139" i="14"/>
  <c r="Q140" i="14"/>
  <c r="Q141" i="14"/>
  <c r="Q142" i="14"/>
  <c r="Q143" i="14"/>
  <c r="Q144" i="14"/>
  <c r="Q145" i="14"/>
  <c r="Q146" i="14"/>
  <c r="Q147" i="14"/>
  <c r="Q148" i="14"/>
  <c r="Q149" i="14"/>
  <c r="Q150" i="14"/>
  <c r="Q151" i="14"/>
  <c r="Q152" i="14"/>
  <c r="Q153" i="14"/>
  <c r="Q154" i="14"/>
  <c r="Q155" i="14"/>
  <c r="Q156" i="14"/>
  <c r="Q157" i="14"/>
  <c r="Q158" i="14"/>
  <c r="Q159" i="14"/>
  <c r="Q160" i="14"/>
  <c r="Q161" i="14"/>
  <c r="Q162" i="14"/>
  <c r="Q163" i="14"/>
  <c r="Q164" i="14"/>
  <c r="Q165" i="14"/>
  <c r="Q166" i="14"/>
  <c r="Q167" i="14"/>
  <c r="Q168" i="14"/>
  <c r="Q169" i="14"/>
  <c r="Q170" i="14"/>
  <c r="Q171" i="14"/>
  <c r="Q172" i="14"/>
  <c r="Q173" i="14"/>
  <c r="Q174" i="14"/>
  <c r="Q175" i="14"/>
  <c r="Q176" i="14"/>
  <c r="Q177" i="14"/>
  <c r="Q178" i="14"/>
  <c r="Q179" i="14"/>
  <c r="Q180" i="14"/>
  <c r="Q181" i="14"/>
  <c r="Q182" i="14"/>
  <c r="Q183" i="14"/>
  <c r="Q184" i="14"/>
  <c r="Q185" i="14"/>
  <c r="Q186" i="14"/>
  <c r="Q187" i="14"/>
  <c r="Q188" i="14"/>
  <c r="Q189" i="14"/>
  <c r="Q190" i="14"/>
  <c r="Q191" i="14"/>
  <c r="Q192" i="14"/>
  <c r="Q193" i="14"/>
  <c r="Q194" i="14"/>
  <c r="Q195" i="14"/>
  <c r="Q196" i="14"/>
  <c r="Q197" i="14"/>
  <c r="Q198" i="14"/>
  <c r="Q199" i="14"/>
  <c r="Q200" i="14"/>
  <c r="Q201" i="14"/>
  <c r="Q202" i="14"/>
  <c r="Q203" i="14"/>
  <c r="Q204" i="14"/>
  <c r="Q205" i="14"/>
  <c r="Q206" i="14"/>
  <c r="Q207" i="14"/>
  <c r="Q208" i="14"/>
  <c r="Q209" i="14"/>
  <c r="Q210" i="14"/>
  <c r="Q211" i="14"/>
  <c r="Q212" i="14"/>
  <c r="Q213" i="14"/>
  <c r="Q214" i="14"/>
  <c r="Q215" i="14"/>
  <c r="Q216" i="14"/>
  <c r="Q217" i="14"/>
  <c r="Q218" i="14"/>
  <c r="Q219" i="14"/>
  <c r="Q220" i="14"/>
  <c r="Q221" i="14"/>
  <c r="Q222" i="14"/>
  <c r="Q223" i="14"/>
  <c r="Q224" i="14"/>
  <c r="Q225" i="14"/>
  <c r="Q226" i="14"/>
  <c r="Q227" i="14"/>
  <c r="Q228" i="14"/>
  <c r="Q229" i="14"/>
  <c r="Q230" i="14"/>
  <c r="Q231" i="14"/>
  <c r="Q232" i="14"/>
  <c r="Q233" i="14"/>
  <c r="Q234" i="14"/>
  <c r="Q235" i="14"/>
  <c r="Q236" i="14"/>
  <c r="Q237" i="14"/>
  <c r="Q238" i="14"/>
  <c r="Q239" i="14"/>
  <c r="Q240" i="14"/>
  <c r="Q241" i="14"/>
  <c r="Q242" i="14"/>
  <c r="Q243" i="14"/>
  <c r="Q244" i="14"/>
  <c r="Q245" i="14"/>
  <c r="Q246" i="14"/>
  <c r="Q247" i="14"/>
  <c r="Q248" i="14"/>
  <c r="Q249" i="14"/>
  <c r="Q250" i="14"/>
  <c r="Q251" i="14"/>
  <c r="Q252" i="14"/>
  <c r="Q253" i="14"/>
  <c r="Q254" i="14"/>
  <c r="Q255" i="14"/>
  <c r="Q256" i="14"/>
  <c r="Q257" i="14"/>
  <c r="Q258" i="14"/>
  <c r="Q259" i="14"/>
  <c r="Q260" i="14"/>
  <c r="Q261" i="14"/>
  <c r="Q262" i="14"/>
  <c r="Q263" i="14"/>
  <c r="Q264" i="14"/>
  <c r="Q265" i="14"/>
  <c r="Q266" i="14"/>
  <c r="Q267" i="14"/>
  <c r="Q268" i="14"/>
  <c r="Q269" i="14"/>
  <c r="Q270" i="14"/>
  <c r="Q271" i="14"/>
  <c r="Q272" i="14"/>
  <c r="Q273" i="14"/>
  <c r="Q274" i="14"/>
  <c r="Q275" i="14"/>
  <c r="Q276" i="14"/>
  <c r="Q277" i="14"/>
  <c r="Q278" i="14"/>
  <c r="Q279" i="14"/>
  <c r="Q280" i="14"/>
  <c r="Q281" i="14"/>
  <c r="Q282" i="14"/>
  <c r="Q283" i="14"/>
  <c r="Q284" i="14"/>
  <c r="Q285" i="14"/>
  <c r="Q286" i="14"/>
  <c r="Q287" i="14"/>
  <c r="Q288" i="14"/>
  <c r="Q289" i="14"/>
  <c r="Q290" i="14"/>
  <c r="Q291" i="14"/>
  <c r="Q292" i="14"/>
  <c r="Q293" i="14"/>
  <c r="Q294" i="14"/>
  <c r="Q295" i="14"/>
  <c r="Q296" i="14"/>
  <c r="Q297" i="14"/>
  <c r="Q298" i="14"/>
  <c r="P6" i="14"/>
  <c r="D24" i="15"/>
  <c r="D25" i="15"/>
  <c r="D26" i="15"/>
  <c r="D5" i="15"/>
  <c r="N7" i="7" l="1"/>
  <c r="O9" i="7"/>
  <c r="S9" i="7" s="1"/>
  <c r="O10" i="7"/>
  <c r="S10" i="7" s="1"/>
  <c r="O11" i="7"/>
  <c r="S11" i="7" s="1"/>
  <c r="O12" i="7"/>
  <c r="S12" i="7" s="1"/>
  <c r="O13" i="7"/>
  <c r="S13" i="7" s="1"/>
  <c r="O14" i="7"/>
  <c r="S14" i="7" s="1"/>
  <c r="O15" i="7"/>
  <c r="S15" i="7" s="1"/>
  <c r="O16" i="7"/>
  <c r="S16" i="7" s="1"/>
  <c r="O17" i="7"/>
  <c r="S17" i="7" s="1"/>
  <c r="O18" i="7"/>
  <c r="S18" i="7" s="1"/>
  <c r="O19" i="7"/>
  <c r="S19" i="7" s="1"/>
  <c r="O20" i="7"/>
  <c r="S20" i="7" s="1"/>
  <c r="O21" i="7"/>
  <c r="S21" i="7" s="1"/>
  <c r="O22" i="7"/>
  <c r="S22" i="7" s="1"/>
  <c r="O23" i="7"/>
  <c r="S23" i="7" s="1"/>
  <c r="O24" i="7"/>
  <c r="S24" i="7" s="1"/>
  <c r="O25" i="7"/>
  <c r="S25" i="7" s="1"/>
  <c r="O26" i="7"/>
  <c r="S26" i="7" s="1"/>
  <c r="O27" i="7"/>
  <c r="S27" i="7" s="1"/>
  <c r="O28" i="7"/>
  <c r="S28" i="7" s="1"/>
  <c r="O29" i="7"/>
  <c r="S29" i="7" s="1"/>
  <c r="O30" i="7"/>
  <c r="S30" i="7" s="1"/>
  <c r="O31" i="7"/>
  <c r="S31" i="7" s="1"/>
  <c r="O32" i="7"/>
  <c r="S32" i="7" s="1"/>
  <c r="O33" i="7"/>
  <c r="S33" i="7" s="1"/>
  <c r="O34" i="7"/>
  <c r="S34" i="7" s="1"/>
  <c r="O35" i="7"/>
  <c r="S35" i="7" s="1"/>
  <c r="O36" i="7"/>
  <c r="S36" i="7" s="1"/>
  <c r="O37" i="7"/>
  <c r="S37" i="7" s="1"/>
  <c r="O38" i="7"/>
  <c r="S38" i="7" s="1"/>
  <c r="O39" i="7"/>
  <c r="S39" i="7" s="1"/>
  <c r="O40" i="7"/>
  <c r="S40" i="7" s="1"/>
  <c r="O41" i="7"/>
  <c r="S41" i="7" s="1"/>
  <c r="O42" i="7"/>
  <c r="S42" i="7" s="1"/>
  <c r="O43" i="7"/>
  <c r="S43" i="7" s="1"/>
  <c r="O44" i="7"/>
  <c r="S44" i="7" s="1"/>
  <c r="O45" i="7"/>
  <c r="S45" i="7" s="1"/>
  <c r="O46" i="7"/>
  <c r="S46" i="7" s="1"/>
  <c r="O47" i="7"/>
  <c r="S47" i="7" s="1"/>
  <c r="O48" i="7"/>
  <c r="S48" i="7" s="1"/>
  <c r="O49" i="7"/>
  <c r="S49" i="7" s="1"/>
  <c r="O50" i="7"/>
  <c r="S50" i="7" s="1"/>
  <c r="O51" i="7"/>
  <c r="S51" i="7" s="1"/>
  <c r="O52" i="7"/>
  <c r="S52" i="7" s="1"/>
  <c r="O53" i="7"/>
  <c r="S53" i="7" s="1"/>
  <c r="O54" i="7"/>
  <c r="S54" i="7" s="1"/>
  <c r="O55" i="7"/>
  <c r="S55" i="7" s="1"/>
  <c r="O56" i="7"/>
  <c r="S56" i="7" s="1"/>
  <c r="O57" i="7"/>
  <c r="S57" i="7" s="1"/>
  <c r="O58" i="7"/>
  <c r="S58" i="7" s="1"/>
  <c r="O59" i="7"/>
  <c r="S59" i="7" s="1"/>
  <c r="O60" i="7"/>
  <c r="S60" i="7" s="1"/>
  <c r="O61" i="7"/>
  <c r="S61" i="7" s="1"/>
  <c r="O62" i="7"/>
  <c r="S62" i="7" s="1"/>
  <c r="O63" i="7"/>
  <c r="S63" i="7" s="1"/>
  <c r="O64" i="7"/>
  <c r="S64" i="7" s="1"/>
  <c r="O65" i="7"/>
  <c r="S65" i="7" s="1"/>
  <c r="O66" i="7"/>
  <c r="S66" i="7" s="1"/>
  <c r="O67" i="7"/>
  <c r="S67" i="7" s="1"/>
  <c r="O68" i="7"/>
  <c r="S68" i="7" s="1"/>
  <c r="O69" i="7"/>
  <c r="S69" i="7" s="1"/>
  <c r="O70" i="7"/>
  <c r="S70" i="7" s="1"/>
  <c r="O71" i="7"/>
  <c r="S71" i="7" s="1"/>
  <c r="O72" i="7"/>
  <c r="S72" i="7" s="1"/>
  <c r="O73" i="7"/>
  <c r="S73" i="7" s="1"/>
  <c r="O74" i="7"/>
  <c r="S74" i="7" s="1"/>
  <c r="O75" i="7"/>
  <c r="S75" i="7" s="1"/>
  <c r="O76" i="7"/>
  <c r="S76" i="7" s="1"/>
  <c r="O77" i="7"/>
  <c r="S77" i="7" s="1"/>
  <c r="O78" i="7"/>
  <c r="S78" i="7" s="1"/>
  <c r="O79" i="7"/>
  <c r="S79" i="7" s="1"/>
  <c r="O80" i="7"/>
  <c r="S80" i="7" s="1"/>
  <c r="O81" i="7"/>
  <c r="S81" i="7" s="1"/>
  <c r="O82" i="7"/>
  <c r="S82" i="7" s="1"/>
  <c r="O83" i="7"/>
  <c r="S83" i="7" s="1"/>
  <c r="O84" i="7"/>
  <c r="S84" i="7" s="1"/>
  <c r="O85" i="7"/>
  <c r="S85" i="7" s="1"/>
  <c r="O86" i="7"/>
  <c r="S86" i="7" s="1"/>
  <c r="O87" i="7"/>
  <c r="S87" i="7" s="1"/>
  <c r="O88" i="7"/>
  <c r="S88" i="7" s="1"/>
  <c r="O89" i="7"/>
  <c r="S89" i="7" s="1"/>
  <c r="O90" i="7"/>
  <c r="S90" i="7" s="1"/>
  <c r="O91" i="7"/>
  <c r="S91" i="7" s="1"/>
  <c r="O92" i="7"/>
  <c r="S92" i="7" s="1"/>
  <c r="O93" i="7"/>
  <c r="S93" i="7" s="1"/>
  <c r="O94" i="7"/>
  <c r="S94" i="7" s="1"/>
  <c r="O95" i="7"/>
  <c r="S95" i="7" s="1"/>
  <c r="O96" i="7"/>
  <c r="S96" i="7" s="1"/>
  <c r="O97" i="7"/>
  <c r="S97" i="7" s="1"/>
  <c r="O98" i="7"/>
  <c r="S98" i="7" s="1"/>
  <c r="O99" i="7"/>
  <c r="S99" i="7" s="1"/>
  <c r="O100" i="7"/>
  <c r="S100" i="7" s="1"/>
  <c r="O101" i="7"/>
  <c r="S101" i="7" s="1"/>
  <c r="O102" i="7"/>
  <c r="S102" i="7" s="1"/>
  <c r="O103" i="7"/>
  <c r="S103" i="7" s="1"/>
  <c r="O104" i="7"/>
  <c r="S104" i="7" s="1"/>
  <c r="O105" i="7"/>
  <c r="S105" i="7" s="1"/>
  <c r="O106" i="7"/>
  <c r="S106" i="7" s="1"/>
  <c r="O107" i="7"/>
  <c r="S107" i="7" s="1"/>
  <c r="O108" i="7"/>
  <c r="S108" i="7" s="1"/>
  <c r="O109" i="7"/>
  <c r="S109" i="7" s="1"/>
  <c r="O110" i="7"/>
  <c r="S110" i="7" s="1"/>
  <c r="O111" i="7"/>
  <c r="S111" i="7" s="1"/>
  <c r="O112" i="7"/>
  <c r="S112" i="7" s="1"/>
  <c r="O113" i="7"/>
  <c r="S113" i="7" s="1"/>
  <c r="O114" i="7"/>
  <c r="S114" i="7" s="1"/>
  <c r="O115" i="7"/>
  <c r="S115" i="7" s="1"/>
  <c r="O116" i="7"/>
  <c r="S116" i="7" s="1"/>
  <c r="O117" i="7"/>
  <c r="S117" i="7" s="1"/>
  <c r="O118" i="7"/>
  <c r="S118" i="7" s="1"/>
  <c r="O119" i="7"/>
  <c r="S119" i="7" s="1"/>
  <c r="O120" i="7"/>
  <c r="S120" i="7" s="1"/>
  <c r="O121" i="7"/>
  <c r="S121" i="7" s="1"/>
  <c r="O122" i="7"/>
  <c r="S122" i="7" s="1"/>
  <c r="O123" i="7"/>
  <c r="S123" i="7" s="1"/>
  <c r="O124" i="7"/>
  <c r="S124" i="7" s="1"/>
  <c r="O125" i="7"/>
  <c r="S125" i="7" s="1"/>
  <c r="O126" i="7"/>
  <c r="S126" i="7" s="1"/>
  <c r="O127" i="7"/>
  <c r="S127" i="7" s="1"/>
  <c r="O128" i="7"/>
  <c r="S128" i="7" s="1"/>
  <c r="O129" i="7"/>
  <c r="S129" i="7" s="1"/>
  <c r="O130" i="7"/>
  <c r="S130" i="7" s="1"/>
  <c r="O131" i="7"/>
  <c r="S131" i="7" s="1"/>
  <c r="O132" i="7"/>
  <c r="S132" i="7" s="1"/>
  <c r="O133" i="7"/>
  <c r="S133" i="7" s="1"/>
  <c r="O134" i="7"/>
  <c r="S134" i="7" s="1"/>
  <c r="O135" i="7"/>
  <c r="S135" i="7" s="1"/>
  <c r="O136" i="7"/>
  <c r="S136" i="7" s="1"/>
  <c r="O137" i="7"/>
  <c r="S137" i="7" s="1"/>
  <c r="O138" i="7"/>
  <c r="S138" i="7" s="1"/>
  <c r="O139" i="7"/>
  <c r="S139" i="7" s="1"/>
  <c r="O140" i="7"/>
  <c r="S140" i="7" s="1"/>
  <c r="O141" i="7"/>
  <c r="S141" i="7" s="1"/>
  <c r="O142" i="7"/>
  <c r="S142" i="7" s="1"/>
  <c r="O143" i="7"/>
  <c r="S143" i="7" s="1"/>
  <c r="O144" i="7"/>
  <c r="S144" i="7" s="1"/>
  <c r="O145" i="7"/>
  <c r="S145" i="7" s="1"/>
  <c r="O146" i="7"/>
  <c r="S146" i="7" s="1"/>
  <c r="O147" i="7"/>
  <c r="S147" i="7" s="1"/>
  <c r="O148" i="7"/>
  <c r="S148" i="7" s="1"/>
  <c r="O149" i="7"/>
  <c r="S149" i="7" s="1"/>
  <c r="O150" i="7"/>
  <c r="S150" i="7" s="1"/>
  <c r="O151" i="7"/>
  <c r="S151" i="7" s="1"/>
  <c r="O152" i="7"/>
  <c r="S152" i="7" s="1"/>
  <c r="O153" i="7"/>
  <c r="S153" i="7" s="1"/>
  <c r="O154" i="7"/>
  <c r="S154" i="7" s="1"/>
  <c r="O155" i="7"/>
  <c r="S155" i="7" s="1"/>
  <c r="O156" i="7"/>
  <c r="S156" i="7" s="1"/>
  <c r="O157" i="7"/>
  <c r="S157" i="7" s="1"/>
  <c r="O158" i="7"/>
  <c r="S158" i="7" s="1"/>
  <c r="O159" i="7"/>
  <c r="S159" i="7" s="1"/>
  <c r="O160" i="7"/>
  <c r="S160" i="7" s="1"/>
  <c r="O161" i="7"/>
  <c r="S161" i="7" s="1"/>
  <c r="O162" i="7"/>
  <c r="S162" i="7" s="1"/>
  <c r="O163" i="7"/>
  <c r="S163" i="7" s="1"/>
  <c r="O164" i="7"/>
  <c r="S164" i="7" s="1"/>
  <c r="O165" i="7"/>
  <c r="S165" i="7" s="1"/>
  <c r="O166" i="7"/>
  <c r="S166" i="7" s="1"/>
  <c r="O167" i="7"/>
  <c r="S167" i="7" s="1"/>
  <c r="O168" i="7"/>
  <c r="S168" i="7" s="1"/>
  <c r="O169" i="7"/>
  <c r="S169" i="7" s="1"/>
  <c r="O170" i="7"/>
  <c r="S170" i="7" s="1"/>
  <c r="O171" i="7"/>
  <c r="S171" i="7" s="1"/>
  <c r="O172" i="7"/>
  <c r="S172" i="7" s="1"/>
  <c r="O173" i="7"/>
  <c r="S173" i="7" s="1"/>
  <c r="O174" i="7"/>
  <c r="S174" i="7" s="1"/>
  <c r="O175" i="7"/>
  <c r="S175" i="7" s="1"/>
  <c r="O176" i="7"/>
  <c r="S176" i="7" s="1"/>
  <c r="O177" i="7"/>
  <c r="S177" i="7" s="1"/>
  <c r="O178" i="7"/>
  <c r="S178" i="7" s="1"/>
  <c r="O179" i="7"/>
  <c r="S179" i="7" s="1"/>
  <c r="O180" i="7"/>
  <c r="S180" i="7" s="1"/>
  <c r="O181" i="7"/>
  <c r="S181" i="7" s="1"/>
  <c r="O182" i="7"/>
  <c r="S182" i="7" s="1"/>
  <c r="O183" i="7"/>
  <c r="S183" i="7" s="1"/>
  <c r="O184" i="7"/>
  <c r="S184" i="7" s="1"/>
  <c r="O185" i="7"/>
  <c r="S185" i="7" s="1"/>
  <c r="O186" i="7"/>
  <c r="S186" i="7" s="1"/>
  <c r="O187" i="7"/>
  <c r="S187" i="7" s="1"/>
  <c r="O188" i="7"/>
  <c r="S188" i="7" s="1"/>
  <c r="O189" i="7"/>
  <c r="S189" i="7" s="1"/>
  <c r="O190" i="7"/>
  <c r="S190" i="7" s="1"/>
  <c r="O191" i="7"/>
  <c r="S191" i="7" s="1"/>
  <c r="O192" i="7"/>
  <c r="S192" i="7" s="1"/>
  <c r="O193" i="7"/>
  <c r="S193" i="7" s="1"/>
  <c r="O194" i="7"/>
  <c r="S194" i="7" s="1"/>
  <c r="O195" i="7"/>
  <c r="S195" i="7" s="1"/>
  <c r="O196" i="7"/>
  <c r="S196" i="7" s="1"/>
  <c r="O197" i="7"/>
  <c r="S197" i="7" s="1"/>
  <c r="O198" i="7"/>
  <c r="S198" i="7" s="1"/>
  <c r="O199" i="7"/>
  <c r="S199" i="7" s="1"/>
  <c r="O200" i="7"/>
  <c r="S200" i="7" s="1"/>
  <c r="O201" i="7"/>
  <c r="S201" i="7" s="1"/>
  <c r="O202" i="7"/>
  <c r="S202" i="7" s="1"/>
  <c r="O203" i="7"/>
  <c r="S203" i="7" s="1"/>
  <c r="O204" i="7"/>
  <c r="S204" i="7" s="1"/>
  <c r="O205" i="7"/>
  <c r="S205" i="7" s="1"/>
  <c r="O206" i="7"/>
  <c r="S206" i="7" s="1"/>
  <c r="O207" i="7"/>
  <c r="S207" i="7" s="1"/>
  <c r="O208" i="7"/>
  <c r="S208" i="7" s="1"/>
  <c r="O209" i="7"/>
  <c r="S209" i="7" s="1"/>
  <c r="O210" i="7"/>
  <c r="S210" i="7" s="1"/>
  <c r="O211" i="7"/>
  <c r="S211" i="7" s="1"/>
  <c r="O212" i="7"/>
  <c r="S212" i="7" s="1"/>
  <c r="O213" i="7"/>
  <c r="S213" i="7" s="1"/>
  <c r="O214" i="7"/>
  <c r="S214" i="7" s="1"/>
  <c r="O215" i="7"/>
  <c r="S215" i="7" s="1"/>
  <c r="O216" i="7"/>
  <c r="S216" i="7" s="1"/>
  <c r="O217" i="7"/>
  <c r="S217" i="7" s="1"/>
  <c r="O218" i="7"/>
  <c r="S218" i="7" s="1"/>
  <c r="O219" i="7"/>
  <c r="S219" i="7" s="1"/>
  <c r="O220" i="7"/>
  <c r="S220" i="7" s="1"/>
  <c r="O221" i="7"/>
  <c r="S221" i="7" s="1"/>
  <c r="O222" i="7"/>
  <c r="S222" i="7" s="1"/>
  <c r="O223" i="7"/>
  <c r="S223" i="7" s="1"/>
  <c r="O224" i="7"/>
  <c r="S224" i="7" s="1"/>
  <c r="O225" i="7"/>
  <c r="S225" i="7" s="1"/>
  <c r="O226" i="7"/>
  <c r="S226" i="7" s="1"/>
  <c r="O227" i="7"/>
  <c r="S227" i="7" s="1"/>
  <c r="O228" i="7"/>
  <c r="S228" i="7" s="1"/>
  <c r="O229" i="7"/>
  <c r="S229" i="7" s="1"/>
  <c r="O230" i="7"/>
  <c r="S230" i="7" s="1"/>
  <c r="O231" i="7"/>
  <c r="S231" i="7" s="1"/>
  <c r="O232" i="7"/>
  <c r="S232" i="7" s="1"/>
  <c r="O233" i="7"/>
  <c r="S233" i="7" s="1"/>
  <c r="O234" i="7"/>
  <c r="S234" i="7" s="1"/>
  <c r="O235" i="7"/>
  <c r="S235" i="7" s="1"/>
  <c r="O236" i="7"/>
  <c r="S236" i="7" s="1"/>
  <c r="O237" i="7"/>
  <c r="S237" i="7" s="1"/>
  <c r="O238" i="7"/>
  <c r="S238" i="7" s="1"/>
  <c r="O239" i="7"/>
  <c r="S239" i="7" s="1"/>
  <c r="O240" i="7"/>
  <c r="S240" i="7" s="1"/>
  <c r="O241" i="7"/>
  <c r="S241" i="7" s="1"/>
  <c r="O242" i="7"/>
  <c r="S242" i="7" s="1"/>
  <c r="O243" i="7"/>
  <c r="S243" i="7" s="1"/>
  <c r="O244" i="7"/>
  <c r="S244" i="7" s="1"/>
  <c r="O245" i="7"/>
  <c r="S245" i="7" s="1"/>
  <c r="O246" i="7"/>
  <c r="S246" i="7" s="1"/>
  <c r="O247" i="7"/>
  <c r="S247" i="7" s="1"/>
  <c r="O248" i="7"/>
  <c r="S248" i="7" s="1"/>
  <c r="O249" i="7"/>
  <c r="S249" i="7" s="1"/>
  <c r="O250" i="7"/>
  <c r="S250" i="7" s="1"/>
  <c r="O251" i="7"/>
  <c r="S251" i="7" s="1"/>
  <c r="O252" i="7"/>
  <c r="S252" i="7" s="1"/>
  <c r="O253" i="7"/>
  <c r="S253" i="7" s="1"/>
  <c r="O254" i="7"/>
  <c r="S254" i="7" s="1"/>
  <c r="O255" i="7"/>
  <c r="S255" i="7" s="1"/>
  <c r="O256" i="7"/>
  <c r="S256" i="7" s="1"/>
  <c r="O257" i="7"/>
  <c r="S257" i="7" s="1"/>
  <c r="O258" i="7"/>
  <c r="S258" i="7" s="1"/>
  <c r="O259" i="7"/>
  <c r="S259" i="7" s="1"/>
  <c r="O260" i="7"/>
  <c r="S260" i="7" s="1"/>
  <c r="O261" i="7"/>
  <c r="S261" i="7" s="1"/>
  <c r="O262" i="7"/>
  <c r="S262" i="7" s="1"/>
  <c r="O263" i="7"/>
  <c r="S263" i="7" s="1"/>
  <c r="O264" i="7"/>
  <c r="S264" i="7" s="1"/>
  <c r="O265" i="7"/>
  <c r="S265" i="7" s="1"/>
  <c r="O266" i="7"/>
  <c r="S266" i="7" s="1"/>
  <c r="O267" i="7"/>
  <c r="S267" i="7" s="1"/>
  <c r="O268" i="7"/>
  <c r="S268" i="7" s="1"/>
  <c r="O269" i="7"/>
  <c r="S269" i="7" s="1"/>
  <c r="O270" i="7"/>
  <c r="S270" i="7" s="1"/>
  <c r="O271" i="7"/>
  <c r="S271" i="7" s="1"/>
  <c r="O272" i="7"/>
  <c r="S272" i="7" s="1"/>
  <c r="O273" i="7"/>
  <c r="S273" i="7" s="1"/>
  <c r="O274" i="7"/>
  <c r="S274" i="7" s="1"/>
  <c r="O275" i="7"/>
  <c r="S275" i="7" s="1"/>
  <c r="O276" i="7"/>
  <c r="S276" i="7" s="1"/>
  <c r="O277" i="7"/>
  <c r="S277" i="7" s="1"/>
  <c r="O278" i="7"/>
  <c r="S278" i="7" s="1"/>
  <c r="O279" i="7"/>
  <c r="S279" i="7" s="1"/>
  <c r="O280" i="7"/>
  <c r="S280" i="7" s="1"/>
  <c r="O281" i="7"/>
  <c r="S281" i="7" s="1"/>
  <c r="O282" i="7"/>
  <c r="S282" i="7" s="1"/>
  <c r="O283" i="7"/>
  <c r="S283" i="7" s="1"/>
  <c r="O284" i="7"/>
  <c r="S284" i="7" s="1"/>
  <c r="O285" i="7"/>
  <c r="S285" i="7" s="1"/>
  <c r="O286" i="7"/>
  <c r="S286" i="7" s="1"/>
  <c r="O287" i="7"/>
  <c r="S287" i="7" s="1"/>
  <c r="O288" i="7"/>
  <c r="S288" i="7" s="1"/>
  <c r="O289" i="7"/>
  <c r="S289" i="7" s="1"/>
  <c r="O290" i="7"/>
  <c r="S290" i="7" s="1"/>
  <c r="O291" i="7"/>
  <c r="S291" i="7" s="1"/>
  <c r="O292" i="7"/>
  <c r="S292" i="7" s="1"/>
  <c r="O293" i="7"/>
  <c r="S293" i="7" s="1"/>
  <c r="O294" i="7"/>
  <c r="S294" i="7" s="1"/>
  <c r="O295" i="7"/>
  <c r="S295" i="7" s="1"/>
  <c r="O296" i="7"/>
  <c r="S296" i="7" s="1"/>
  <c r="O297" i="7"/>
  <c r="S297" i="7" s="1"/>
  <c r="O298" i="7"/>
  <c r="S298" i="7" s="1"/>
  <c r="O299" i="7"/>
  <c r="S299" i="7" s="1"/>
  <c r="O300" i="7"/>
  <c r="S300" i="7" s="1"/>
  <c r="L6" i="11"/>
  <c r="Q11" i="12"/>
  <c r="K11" i="12"/>
  <c r="J11" i="12"/>
  <c r="I11" i="12"/>
  <c r="H11" i="12"/>
  <c r="G11" i="12"/>
  <c r="C11" i="12"/>
  <c r="F11" i="12"/>
  <c r="E11" i="12"/>
  <c r="M7" i="7" l="1"/>
  <c r="O8" i="10" l="1"/>
  <c r="D6" i="15" l="1"/>
  <c r="D7" i="15"/>
  <c r="D8" i="15"/>
  <c r="D9" i="15"/>
  <c r="D10" i="15"/>
  <c r="D11" i="15"/>
  <c r="D12" i="15"/>
  <c r="D13" i="15"/>
  <c r="D15" i="15"/>
  <c r="D16" i="15"/>
  <c r="D17" i="15"/>
  <c r="D18" i="15"/>
  <c r="D19" i="15"/>
  <c r="D20" i="15"/>
  <c r="D21" i="15"/>
  <c r="D22" i="15"/>
  <c r="D28" i="15"/>
  <c r="D29" i="15"/>
  <c r="S6" i="14" l="1"/>
  <c r="P7" i="14"/>
  <c r="P8" i="14"/>
  <c r="P9" i="14"/>
  <c r="P10" i="14"/>
  <c r="P11" i="14"/>
  <c r="P12" i="14"/>
  <c r="P13" i="14"/>
  <c r="P14" i="14"/>
  <c r="P15" i="14"/>
  <c r="P16" i="14"/>
  <c r="P17" i="14"/>
  <c r="P18" i="14"/>
  <c r="P19" i="14"/>
  <c r="P20" i="14"/>
  <c r="P21" i="14"/>
  <c r="P22" i="14"/>
  <c r="P23" i="14"/>
  <c r="P24" i="14"/>
  <c r="P25" i="14"/>
  <c r="P26" i="14"/>
  <c r="P27" i="14"/>
  <c r="P28" i="14"/>
  <c r="P29" i="14"/>
  <c r="P30" i="14"/>
  <c r="P31" i="14"/>
  <c r="P32" i="14"/>
  <c r="P33" i="14"/>
  <c r="P34" i="14"/>
  <c r="P35" i="14"/>
  <c r="P36" i="14"/>
  <c r="P37" i="14"/>
  <c r="P38" i="14"/>
  <c r="P39" i="14"/>
  <c r="P40" i="14"/>
  <c r="P41" i="14"/>
  <c r="P42" i="14"/>
  <c r="P43" i="14"/>
  <c r="P44" i="14"/>
  <c r="P45" i="14"/>
  <c r="P46" i="14"/>
  <c r="P47" i="14"/>
  <c r="P48" i="14"/>
  <c r="P49" i="14"/>
  <c r="P50" i="14"/>
  <c r="P51" i="14"/>
  <c r="P52" i="14"/>
  <c r="P53" i="14"/>
  <c r="P54" i="14"/>
  <c r="P55" i="14"/>
  <c r="P56" i="14"/>
  <c r="P57" i="14"/>
  <c r="P58" i="14"/>
  <c r="P59" i="14"/>
  <c r="P60" i="14"/>
  <c r="P61" i="14"/>
  <c r="P62" i="14"/>
  <c r="P63" i="14"/>
  <c r="P64" i="14"/>
  <c r="P65" i="14"/>
  <c r="P66" i="14"/>
  <c r="P67" i="14"/>
  <c r="P68" i="14"/>
  <c r="P69" i="14"/>
  <c r="P70" i="14"/>
  <c r="P71" i="14"/>
  <c r="P72" i="14"/>
  <c r="P73" i="14"/>
  <c r="P74" i="14"/>
  <c r="P75" i="14"/>
  <c r="P76" i="14"/>
  <c r="P77" i="14"/>
  <c r="P78" i="14"/>
  <c r="P79" i="14"/>
  <c r="P80" i="14"/>
  <c r="P81" i="14"/>
  <c r="P82" i="14"/>
  <c r="P83" i="14"/>
  <c r="P84" i="14"/>
  <c r="P85" i="14"/>
  <c r="P86" i="14"/>
  <c r="P87" i="14"/>
  <c r="P88" i="14"/>
  <c r="P89" i="14"/>
  <c r="P90" i="14"/>
  <c r="P91" i="14"/>
  <c r="P92" i="14"/>
  <c r="P93" i="14"/>
  <c r="P94" i="14"/>
  <c r="P95" i="14"/>
  <c r="P96" i="14"/>
  <c r="P97" i="14"/>
  <c r="P98" i="14"/>
  <c r="P99" i="14"/>
  <c r="P100" i="14"/>
  <c r="P101" i="14"/>
  <c r="P102" i="14"/>
  <c r="P103" i="14"/>
  <c r="P104" i="14"/>
  <c r="P105" i="14"/>
  <c r="P106" i="14"/>
  <c r="P107" i="14"/>
  <c r="P108" i="14"/>
  <c r="P109" i="14"/>
  <c r="P110" i="14"/>
  <c r="P111" i="14"/>
  <c r="P112" i="14"/>
  <c r="P113" i="14"/>
  <c r="P114" i="14"/>
  <c r="P115" i="14"/>
  <c r="P116" i="14"/>
  <c r="P117" i="14"/>
  <c r="P118" i="14"/>
  <c r="P119" i="14"/>
  <c r="P120" i="14"/>
  <c r="P121" i="14"/>
  <c r="P122" i="14"/>
  <c r="P123" i="14"/>
  <c r="P124" i="14"/>
  <c r="P125" i="14"/>
  <c r="P126" i="14"/>
  <c r="P127" i="14"/>
  <c r="P128" i="14"/>
  <c r="P129" i="14"/>
  <c r="P130" i="14"/>
  <c r="P131" i="14"/>
  <c r="P132" i="14"/>
  <c r="P133" i="14"/>
  <c r="P134" i="14"/>
  <c r="P135" i="14"/>
  <c r="P136" i="14"/>
  <c r="P137" i="14"/>
  <c r="P138" i="14"/>
  <c r="P139" i="14"/>
  <c r="P140" i="14"/>
  <c r="P141" i="14"/>
  <c r="P142" i="14"/>
  <c r="P143" i="14"/>
  <c r="P144" i="14"/>
  <c r="P145" i="14"/>
  <c r="P146" i="14"/>
  <c r="P147" i="14"/>
  <c r="P148" i="14"/>
  <c r="P149" i="14"/>
  <c r="P150" i="14"/>
  <c r="P151" i="14"/>
  <c r="P152" i="14"/>
  <c r="P153" i="14"/>
  <c r="P154" i="14"/>
  <c r="P155" i="14"/>
  <c r="P156" i="14"/>
  <c r="P157" i="14"/>
  <c r="P158" i="14"/>
  <c r="P159" i="14"/>
  <c r="P160" i="14"/>
  <c r="P161" i="14"/>
  <c r="P162" i="14"/>
  <c r="P163" i="14"/>
  <c r="P164" i="14"/>
  <c r="P165" i="14"/>
  <c r="P166" i="14"/>
  <c r="P167" i="14"/>
  <c r="P168" i="14"/>
  <c r="P169" i="14"/>
  <c r="P170" i="14"/>
  <c r="P171" i="14"/>
  <c r="P172" i="14"/>
  <c r="P173" i="14"/>
  <c r="P174" i="14"/>
  <c r="P175" i="14"/>
  <c r="P176" i="14"/>
  <c r="P177" i="14"/>
  <c r="P178" i="14"/>
  <c r="P179" i="14"/>
  <c r="P180" i="14"/>
  <c r="P181" i="14"/>
  <c r="P182" i="14"/>
  <c r="P183" i="14"/>
  <c r="P184" i="14"/>
  <c r="P185" i="14"/>
  <c r="P186" i="14"/>
  <c r="P187" i="14"/>
  <c r="P188" i="14"/>
  <c r="P189" i="14"/>
  <c r="P190" i="14"/>
  <c r="P191" i="14"/>
  <c r="P192" i="14"/>
  <c r="P193" i="14"/>
  <c r="P194" i="14"/>
  <c r="P195" i="14"/>
  <c r="P196" i="14"/>
  <c r="P197" i="14"/>
  <c r="P198" i="14"/>
  <c r="P199" i="14"/>
  <c r="P200" i="14"/>
  <c r="P201" i="14"/>
  <c r="P202" i="14"/>
  <c r="P203" i="14"/>
  <c r="P204" i="14"/>
  <c r="P205" i="14"/>
  <c r="P206" i="14"/>
  <c r="P207" i="14"/>
  <c r="P208" i="14"/>
  <c r="P209" i="14"/>
  <c r="P210" i="14"/>
  <c r="P211" i="14"/>
  <c r="P212" i="14"/>
  <c r="P213" i="14"/>
  <c r="P214" i="14"/>
  <c r="P215" i="14"/>
  <c r="P216" i="14"/>
  <c r="P217" i="14"/>
  <c r="P218" i="14"/>
  <c r="P219" i="14"/>
  <c r="P220" i="14"/>
  <c r="P221" i="14"/>
  <c r="P222" i="14"/>
  <c r="P223" i="14"/>
  <c r="P224" i="14"/>
  <c r="P225" i="14"/>
  <c r="P226" i="14"/>
  <c r="P227" i="14"/>
  <c r="P228" i="14"/>
  <c r="P229" i="14"/>
  <c r="P230" i="14"/>
  <c r="P231" i="14"/>
  <c r="P232" i="14"/>
  <c r="P233" i="14"/>
  <c r="P234" i="14"/>
  <c r="P235" i="14"/>
  <c r="P236" i="14"/>
  <c r="P237" i="14"/>
  <c r="P238" i="14"/>
  <c r="P239" i="14"/>
  <c r="P240" i="14"/>
  <c r="P241" i="14"/>
  <c r="P242" i="14"/>
  <c r="P243" i="14"/>
  <c r="P244" i="14"/>
  <c r="P245" i="14"/>
  <c r="P246" i="14"/>
  <c r="P247" i="14"/>
  <c r="P248" i="14"/>
  <c r="P249" i="14"/>
  <c r="P250" i="14"/>
  <c r="P251" i="14"/>
  <c r="P252" i="14"/>
  <c r="P253" i="14"/>
  <c r="P254" i="14"/>
  <c r="P255" i="14"/>
  <c r="P256" i="14"/>
  <c r="P257" i="14"/>
  <c r="P258" i="14"/>
  <c r="P259" i="14"/>
  <c r="P260" i="14"/>
  <c r="P261" i="14"/>
  <c r="P262" i="14"/>
  <c r="P263" i="14"/>
  <c r="P264" i="14"/>
  <c r="P265" i="14"/>
  <c r="P266" i="14"/>
  <c r="P267" i="14"/>
  <c r="P268" i="14"/>
  <c r="P269" i="14"/>
  <c r="P270" i="14"/>
  <c r="P271" i="14"/>
  <c r="P272" i="14"/>
  <c r="P273" i="14"/>
  <c r="P274" i="14"/>
  <c r="P275" i="14"/>
  <c r="P276" i="14"/>
  <c r="P277" i="14"/>
  <c r="P278" i="14"/>
  <c r="P279" i="14"/>
  <c r="P280" i="14"/>
  <c r="P281" i="14"/>
  <c r="P282" i="14"/>
  <c r="P283" i="14"/>
  <c r="P284" i="14"/>
  <c r="P285" i="14"/>
  <c r="P286" i="14"/>
  <c r="P287" i="14"/>
  <c r="P288" i="14"/>
  <c r="P289" i="14"/>
  <c r="P290" i="14"/>
  <c r="P291" i="14"/>
  <c r="P292" i="14"/>
  <c r="P293" i="14"/>
  <c r="P294" i="14"/>
  <c r="P295" i="14"/>
  <c r="P296" i="14"/>
  <c r="P297" i="14"/>
  <c r="P298" i="14"/>
  <c r="C5" i="14"/>
  <c r="D5" i="14"/>
  <c r="E5" i="14"/>
  <c r="F5" i="14"/>
  <c r="G5" i="14"/>
  <c r="H5" i="14"/>
  <c r="I5" i="14"/>
  <c r="J5" i="14"/>
  <c r="K5" i="14"/>
  <c r="L5" i="14"/>
  <c r="M5" i="14"/>
  <c r="N5" i="14"/>
  <c r="O5" i="14"/>
  <c r="Q5" i="14" l="1"/>
  <c r="L7" i="11"/>
  <c r="L8" i="11"/>
  <c r="L9" i="11"/>
  <c r="L10" i="11"/>
  <c r="L11" i="11"/>
  <c r="L12" i="11"/>
  <c r="L13" i="11"/>
  <c r="L14" i="11"/>
  <c r="L15" i="11"/>
  <c r="L16" i="11"/>
  <c r="L17" i="11"/>
  <c r="L18" i="11"/>
  <c r="L19" i="11"/>
  <c r="L20" i="11"/>
  <c r="L21" i="11"/>
  <c r="L22" i="11"/>
  <c r="L23" i="11"/>
  <c r="L24" i="11"/>
  <c r="L25" i="11"/>
  <c r="L26" i="11"/>
  <c r="L27" i="11"/>
  <c r="L28" i="11"/>
  <c r="L29" i="11"/>
  <c r="L30" i="11"/>
  <c r="L31" i="11"/>
  <c r="L32" i="11"/>
  <c r="L33" i="11"/>
  <c r="L34" i="11"/>
  <c r="L35" i="11"/>
  <c r="L36" i="11"/>
  <c r="L37" i="11"/>
  <c r="L38" i="11"/>
  <c r="L39" i="11"/>
  <c r="L40" i="11"/>
  <c r="L41" i="11"/>
  <c r="L42" i="11"/>
  <c r="L43" i="11"/>
  <c r="L44" i="11"/>
  <c r="L45" i="11"/>
  <c r="L46" i="11"/>
  <c r="L47" i="11"/>
  <c r="L48" i="11"/>
  <c r="L49" i="11"/>
  <c r="L50" i="11"/>
  <c r="L51" i="11"/>
  <c r="L52" i="11"/>
  <c r="L53" i="11"/>
  <c r="L54" i="11"/>
  <c r="L55" i="11"/>
  <c r="L56" i="11"/>
  <c r="L57" i="11"/>
  <c r="L58" i="11"/>
  <c r="L59" i="11"/>
  <c r="L60" i="11"/>
  <c r="L61" i="11"/>
  <c r="L62" i="11"/>
  <c r="L63" i="11"/>
  <c r="L64" i="11"/>
  <c r="L65" i="11"/>
  <c r="L66" i="11"/>
  <c r="L67" i="11"/>
  <c r="L68" i="11"/>
  <c r="L69" i="11"/>
  <c r="L70" i="11"/>
  <c r="L71" i="11"/>
  <c r="L72" i="11"/>
  <c r="L73" i="11"/>
  <c r="L74" i="11"/>
  <c r="L75" i="11"/>
  <c r="L76" i="11"/>
  <c r="L77" i="11"/>
  <c r="L78" i="11"/>
  <c r="L79" i="11"/>
  <c r="L80" i="11"/>
  <c r="L81" i="11"/>
  <c r="L82" i="11"/>
  <c r="L83" i="11"/>
  <c r="L84" i="11"/>
  <c r="L85" i="11"/>
  <c r="L86" i="11"/>
  <c r="L87" i="11"/>
  <c r="L88" i="11"/>
  <c r="L89" i="11"/>
  <c r="L90" i="11"/>
  <c r="L91" i="11"/>
  <c r="L92" i="11"/>
  <c r="L93" i="11"/>
  <c r="L94" i="11"/>
  <c r="L95" i="11"/>
  <c r="L96" i="11"/>
  <c r="L97" i="11"/>
  <c r="L98" i="11"/>
  <c r="L99" i="11"/>
  <c r="L100" i="11"/>
  <c r="L101" i="11"/>
  <c r="L102" i="11"/>
  <c r="L103" i="11"/>
  <c r="L104" i="11"/>
  <c r="L105" i="11"/>
  <c r="L106" i="11"/>
  <c r="L107" i="11"/>
  <c r="L108" i="11"/>
  <c r="L109" i="11"/>
  <c r="L110" i="11"/>
  <c r="L111" i="11"/>
  <c r="L112" i="11"/>
  <c r="L113" i="11"/>
  <c r="L114" i="11"/>
  <c r="L115" i="11"/>
  <c r="L116" i="11"/>
  <c r="L117" i="11"/>
  <c r="L118" i="11"/>
  <c r="L119" i="11"/>
  <c r="L120" i="11"/>
  <c r="L121" i="11"/>
  <c r="L122" i="11"/>
  <c r="L123" i="11"/>
  <c r="L124" i="11"/>
  <c r="L125" i="11"/>
  <c r="L126" i="11"/>
  <c r="L127" i="11"/>
  <c r="L128" i="11"/>
  <c r="L129" i="11"/>
  <c r="L130" i="11"/>
  <c r="L131" i="11"/>
  <c r="L132" i="11"/>
  <c r="L133" i="11"/>
  <c r="L134" i="11"/>
  <c r="L135" i="11"/>
  <c r="L136" i="11"/>
  <c r="L137" i="11"/>
  <c r="L138" i="11"/>
  <c r="L139" i="11"/>
  <c r="L140" i="11"/>
  <c r="L141" i="11"/>
  <c r="L142" i="11"/>
  <c r="L143" i="11"/>
  <c r="L144" i="11"/>
  <c r="L145" i="11"/>
  <c r="L146" i="11"/>
  <c r="L147" i="11"/>
  <c r="L148" i="11"/>
  <c r="L149" i="11"/>
  <c r="L150" i="11"/>
  <c r="L151" i="11"/>
  <c r="L152" i="11"/>
  <c r="L153" i="11"/>
  <c r="L154" i="11"/>
  <c r="L155" i="11"/>
  <c r="L156" i="11"/>
  <c r="L157" i="11"/>
  <c r="L158" i="11"/>
  <c r="L159" i="11"/>
  <c r="L160" i="11"/>
  <c r="L161" i="11"/>
  <c r="L162" i="11"/>
  <c r="L163" i="11"/>
  <c r="L164" i="11"/>
  <c r="L165" i="11"/>
  <c r="L166" i="11"/>
  <c r="L167" i="11"/>
  <c r="L168" i="11"/>
  <c r="L169" i="11"/>
  <c r="L170" i="11"/>
  <c r="L171" i="11"/>
  <c r="L172" i="11"/>
  <c r="L173" i="11"/>
  <c r="L174" i="11"/>
  <c r="L175" i="11"/>
  <c r="L176" i="11"/>
  <c r="L177" i="11"/>
  <c r="L178" i="11"/>
  <c r="L179" i="11"/>
  <c r="L180" i="11"/>
  <c r="L181" i="11"/>
  <c r="L182" i="11"/>
  <c r="L183" i="11"/>
  <c r="L184" i="11"/>
  <c r="L185" i="11"/>
  <c r="L186" i="11"/>
  <c r="L187" i="11"/>
  <c r="L188" i="11"/>
  <c r="L189" i="11"/>
  <c r="L190" i="11"/>
  <c r="L191" i="11"/>
  <c r="L192" i="11"/>
  <c r="L193" i="11"/>
  <c r="L194" i="11"/>
  <c r="L195" i="11"/>
  <c r="L196" i="11"/>
  <c r="L197" i="11"/>
  <c r="L198" i="11"/>
  <c r="L199" i="11"/>
  <c r="L200" i="11"/>
  <c r="L201" i="11"/>
  <c r="L202" i="11"/>
  <c r="L203" i="11"/>
  <c r="L204" i="11"/>
  <c r="L205" i="11"/>
  <c r="L206" i="11"/>
  <c r="L207" i="11"/>
  <c r="L208" i="11"/>
  <c r="L209" i="11"/>
  <c r="L210" i="11"/>
  <c r="L211" i="11"/>
  <c r="L212" i="11"/>
  <c r="L213" i="11"/>
  <c r="L214" i="11"/>
  <c r="L215" i="11"/>
  <c r="L216" i="11"/>
  <c r="L217" i="11"/>
  <c r="L218" i="11"/>
  <c r="L219" i="11"/>
  <c r="L220" i="11"/>
  <c r="L221" i="11"/>
  <c r="L222" i="11"/>
  <c r="L223" i="11"/>
  <c r="L224" i="11"/>
  <c r="L225" i="11"/>
  <c r="L226" i="11"/>
  <c r="L227" i="11"/>
  <c r="L228" i="11"/>
  <c r="L229" i="11"/>
  <c r="L230" i="11"/>
  <c r="L231" i="11"/>
  <c r="L232" i="11"/>
  <c r="L233" i="11"/>
  <c r="L234" i="11"/>
  <c r="L235" i="11"/>
  <c r="L236" i="11"/>
  <c r="L237" i="11"/>
  <c r="L238" i="11"/>
  <c r="L239" i="11"/>
  <c r="L240" i="11"/>
  <c r="L241" i="11"/>
  <c r="L242" i="11"/>
  <c r="L243" i="11"/>
  <c r="L244" i="11"/>
  <c r="L245" i="11"/>
  <c r="L246" i="11"/>
  <c r="L247" i="11"/>
  <c r="L248" i="11"/>
  <c r="L249" i="11"/>
  <c r="L250" i="11"/>
  <c r="L251" i="11"/>
  <c r="L252" i="11"/>
  <c r="L253" i="11"/>
  <c r="L254" i="11"/>
  <c r="L255" i="11"/>
  <c r="L256" i="11"/>
  <c r="L257" i="11"/>
  <c r="L258" i="11"/>
  <c r="L259" i="11"/>
  <c r="L260" i="11"/>
  <c r="L261" i="11"/>
  <c r="L262" i="11"/>
  <c r="L263" i="11"/>
  <c r="L264" i="11"/>
  <c r="L265" i="11"/>
  <c r="L266" i="11"/>
  <c r="L267" i="11"/>
  <c r="L268" i="11"/>
  <c r="L269" i="11"/>
  <c r="L270" i="11"/>
  <c r="L271" i="11"/>
  <c r="L272" i="11"/>
  <c r="L273" i="11"/>
  <c r="L274" i="11"/>
  <c r="L275" i="11"/>
  <c r="L276" i="11"/>
  <c r="L277" i="11"/>
  <c r="L278" i="11"/>
  <c r="L279" i="11"/>
  <c r="L280" i="11"/>
  <c r="L281" i="11"/>
  <c r="L282" i="11"/>
  <c r="L283" i="11"/>
  <c r="L284" i="11"/>
  <c r="L285" i="11"/>
  <c r="L286" i="11"/>
  <c r="L287" i="11"/>
  <c r="L288" i="11"/>
  <c r="L289" i="11"/>
  <c r="L290" i="11"/>
  <c r="L291" i="11"/>
  <c r="L292" i="11"/>
  <c r="L293" i="11"/>
  <c r="L294" i="11"/>
  <c r="L295" i="11"/>
  <c r="L296" i="11"/>
  <c r="L297" i="11"/>
  <c r="L298" i="11"/>
  <c r="C6" i="13" l="1"/>
  <c r="C5" i="11"/>
  <c r="F7" i="10"/>
  <c r="C7" i="10"/>
  <c r="G7" i="10" l="1"/>
  <c r="R5" i="11"/>
  <c r="AG12" i="9"/>
  <c r="R12" i="9" l="1"/>
  <c r="L10" i="9"/>
  <c r="C12" i="9"/>
  <c r="V6" i="8"/>
  <c r="E6" i="13" l="1"/>
  <c r="F6" i="13" s="1"/>
  <c r="S7" i="7" l="1"/>
  <c r="R7" i="7"/>
  <c r="S7" i="14" l="1"/>
  <c r="S8" i="14"/>
  <c r="S9" i="14"/>
  <c r="S10" i="14"/>
  <c r="S11" i="14"/>
  <c r="S12" i="14"/>
  <c r="S13" i="14"/>
  <c r="S14" i="14"/>
  <c r="S15" i="14"/>
  <c r="S16" i="14"/>
  <c r="S17" i="14"/>
  <c r="S18" i="14"/>
  <c r="S19" i="14"/>
  <c r="S20" i="14"/>
  <c r="S21" i="14"/>
  <c r="S22" i="14"/>
  <c r="S23" i="14"/>
  <c r="S24" i="14"/>
  <c r="S25" i="14"/>
  <c r="S26" i="14"/>
  <c r="S27" i="14"/>
  <c r="S28" i="14"/>
  <c r="S29" i="14"/>
  <c r="S30" i="14"/>
  <c r="S31" i="14"/>
  <c r="S32" i="14"/>
  <c r="S33" i="14"/>
  <c r="S34" i="14"/>
  <c r="S35" i="14"/>
  <c r="S36" i="14"/>
  <c r="S37" i="14"/>
  <c r="S38" i="14"/>
  <c r="S39" i="14"/>
  <c r="S40" i="14"/>
  <c r="S41" i="14"/>
  <c r="S42" i="14"/>
  <c r="S43" i="14"/>
  <c r="S44" i="14"/>
  <c r="S45" i="14"/>
  <c r="S46" i="14"/>
  <c r="S47" i="14"/>
  <c r="S48" i="14"/>
  <c r="S49" i="14"/>
  <c r="S50" i="14"/>
  <c r="S51" i="14"/>
  <c r="S52" i="14"/>
  <c r="S53" i="14"/>
  <c r="S54" i="14"/>
  <c r="S55" i="14"/>
  <c r="S56" i="14"/>
  <c r="S57" i="14"/>
  <c r="S58" i="14"/>
  <c r="S59" i="14"/>
  <c r="S60" i="14"/>
  <c r="S61" i="14"/>
  <c r="S62" i="14"/>
  <c r="S63" i="14"/>
  <c r="S64" i="14"/>
  <c r="S65" i="14"/>
  <c r="S66" i="14"/>
  <c r="S67" i="14"/>
  <c r="S68" i="14"/>
  <c r="S69" i="14"/>
  <c r="S70" i="14"/>
  <c r="S71" i="14"/>
  <c r="S72" i="14"/>
  <c r="S73" i="14"/>
  <c r="S74" i="14"/>
  <c r="S75" i="14"/>
  <c r="S76" i="14"/>
  <c r="S77" i="14"/>
  <c r="S78" i="14"/>
  <c r="S79" i="14"/>
  <c r="S80" i="14"/>
  <c r="S81" i="14"/>
  <c r="S82" i="14"/>
  <c r="S83" i="14"/>
  <c r="S84" i="14"/>
  <c r="S85" i="14"/>
  <c r="S86" i="14"/>
  <c r="S87" i="14"/>
  <c r="S88" i="14"/>
  <c r="S89" i="14"/>
  <c r="S90" i="14"/>
  <c r="S91" i="14"/>
  <c r="S92" i="14"/>
  <c r="S93" i="14"/>
  <c r="S94" i="14"/>
  <c r="S95" i="14"/>
  <c r="S96" i="14"/>
  <c r="S97" i="14"/>
  <c r="S98" i="14"/>
  <c r="S99" i="14"/>
  <c r="S100" i="14"/>
  <c r="S101" i="14"/>
  <c r="S102" i="14"/>
  <c r="S103" i="14"/>
  <c r="S104" i="14"/>
  <c r="S105" i="14"/>
  <c r="S106" i="14"/>
  <c r="S107" i="14"/>
  <c r="S108" i="14"/>
  <c r="S109" i="14"/>
  <c r="S110" i="14"/>
  <c r="S111" i="14"/>
  <c r="S112" i="14"/>
  <c r="S113" i="14"/>
  <c r="S114" i="14"/>
  <c r="S115" i="14"/>
  <c r="S116" i="14"/>
  <c r="S117" i="14"/>
  <c r="S118" i="14"/>
  <c r="S119" i="14"/>
  <c r="S120" i="14"/>
  <c r="S121" i="14"/>
  <c r="S122" i="14"/>
  <c r="S123" i="14"/>
  <c r="S124" i="14"/>
  <c r="S125" i="14"/>
  <c r="S126" i="14"/>
  <c r="S127" i="14"/>
  <c r="S128" i="14"/>
  <c r="S129" i="14"/>
  <c r="S130" i="14"/>
  <c r="S131" i="14"/>
  <c r="S132" i="14"/>
  <c r="S133" i="14"/>
  <c r="S134" i="14"/>
  <c r="S135" i="14"/>
  <c r="S136" i="14"/>
  <c r="S137" i="14"/>
  <c r="S138" i="14"/>
  <c r="S139" i="14"/>
  <c r="S140" i="14"/>
  <c r="S141" i="14"/>
  <c r="S142" i="14"/>
  <c r="S143" i="14"/>
  <c r="S144" i="14"/>
  <c r="S145" i="14"/>
  <c r="S146" i="14"/>
  <c r="S147" i="14"/>
  <c r="S148" i="14"/>
  <c r="S149" i="14"/>
  <c r="S150" i="14"/>
  <c r="S151" i="14"/>
  <c r="S152" i="14"/>
  <c r="S153" i="14"/>
  <c r="S154" i="14"/>
  <c r="S155" i="14"/>
  <c r="S156" i="14"/>
  <c r="S157" i="14"/>
  <c r="S158" i="14"/>
  <c r="S159" i="14"/>
  <c r="S160" i="14"/>
  <c r="S161" i="14"/>
  <c r="S162" i="14"/>
  <c r="S163" i="14"/>
  <c r="S164" i="14"/>
  <c r="S165" i="14"/>
  <c r="S166" i="14"/>
  <c r="S167" i="14"/>
  <c r="S168" i="14"/>
  <c r="S169" i="14"/>
  <c r="S170" i="14"/>
  <c r="S171" i="14"/>
  <c r="S172" i="14"/>
  <c r="S173" i="14"/>
  <c r="S174" i="14"/>
  <c r="S175" i="14"/>
  <c r="S176" i="14"/>
  <c r="S177" i="14"/>
  <c r="S178" i="14"/>
  <c r="S179" i="14"/>
  <c r="S180" i="14"/>
  <c r="S181" i="14"/>
  <c r="S182" i="14"/>
  <c r="S183" i="14"/>
  <c r="S184" i="14"/>
  <c r="S185" i="14"/>
  <c r="S186" i="14"/>
  <c r="S187" i="14"/>
  <c r="S188" i="14"/>
  <c r="S189" i="14"/>
  <c r="S190" i="14"/>
  <c r="S191" i="14"/>
  <c r="S192" i="14"/>
  <c r="S193" i="14"/>
  <c r="S194" i="14"/>
  <c r="S195" i="14"/>
  <c r="S196" i="14"/>
  <c r="S197" i="14"/>
  <c r="S198" i="14"/>
  <c r="S199" i="14"/>
  <c r="S200" i="14"/>
  <c r="S201" i="14"/>
  <c r="S202" i="14"/>
  <c r="S203" i="14"/>
  <c r="S204" i="14"/>
  <c r="S205" i="14"/>
  <c r="S206" i="14"/>
  <c r="S207" i="14"/>
  <c r="S208" i="14"/>
  <c r="S209" i="14"/>
  <c r="S210" i="14"/>
  <c r="S211" i="14"/>
  <c r="S212" i="14"/>
  <c r="S213" i="14"/>
  <c r="S214" i="14"/>
  <c r="S215" i="14"/>
  <c r="S216" i="14"/>
  <c r="S217" i="14"/>
  <c r="S218" i="14"/>
  <c r="S219" i="14"/>
  <c r="S220" i="14"/>
  <c r="S221" i="14"/>
  <c r="S222" i="14"/>
  <c r="S223" i="14"/>
  <c r="S224" i="14"/>
  <c r="S225" i="14"/>
  <c r="S226" i="14"/>
  <c r="S227" i="14"/>
  <c r="S228" i="14"/>
  <c r="S229" i="14"/>
  <c r="S230" i="14"/>
  <c r="S231" i="14"/>
  <c r="S232" i="14"/>
  <c r="S233" i="14"/>
  <c r="S234" i="14"/>
  <c r="S235" i="14"/>
  <c r="S236" i="14"/>
  <c r="S237" i="14"/>
  <c r="S238" i="14"/>
  <c r="S239" i="14"/>
  <c r="S240" i="14"/>
  <c r="S241" i="14"/>
  <c r="S242" i="14"/>
  <c r="S243" i="14"/>
  <c r="S244" i="14"/>
  <c r="S245" i="14"/>
  <c r="S246" i="14"/>
  <c r="S247" i="14"/>
  <c r="S248" i="14"/>
  <c r="S249" i="14"/>
  <c r="S250" i="14"/>
  <c r="S251" i="14"/>
  <c r="S252" i="14"/>
  <c r="S253" i="14"/>
  <c r="S254" i="14"/>
  <c r="S255" i="14"/>
  <c r="S256" i="14"/>
  <c r="S257" i="14"/>
  <c r="S258" i="14"/>
  <c r="S259" i="14"/>
  <c r="S260" i="14"/>
  <c r="S261" i="14"/>
  <c r="S262" i="14"/>
  <c r="S263" i="14"/>
  <c r="S264" i="14"/>
  <c r="S265" i="14"/>
  <c r="S266" i="14"/>
  <c r="S267" i="14"/>
  <c r="S268" i="14"/>
  <c r="S269" i="14"/>
  <c r="S270" i="14"/>
  <c r="S271" i="14"/>
  <c r="S272" i="14"/>
  <c r="S273" i="14"/>
  <c r="S274" i="14"/>
  <c r="S275" i="14"/>
  <c r="S276" i="14"/>
  <c r="S277" i="14"/>
  <c r="S278" i="14"/>
  <c r="S279" i="14"/>
  <c r="S280" i="14"/>
  <c r="S281" i="14"/>
  <c r="S282" i="14"/>
  <c r="S283" i="14"/>
  <c r="S284" i="14"/>
  <c r="S285" i="14"/>
  <c r="S286" i="14"/>
  <c r="S287" i="14"/>
  <c r="S288" i="14"/>
  <c r="S289" i="14"/>
  <c r="S290" i="14"/>
  <c r="S291" i="14"/>
  <c r="S292" i="14"/>
  <c r="S293" i="14"/>
  <c r="S294" i="14"/>
  <c r="S295" i="14"/>
  <c r="S296" i="14"/>
  <c r="S297" i="14"/>
  <c r="S298" i="14"/>
  <c r="P5" i="11" l="1"/>
  <c r="O5" i="11"/>
  <c r="N5" i="11"/>
  <c r="M5" i="11"/>
  <c r="K5" i="11"/>
  <c r="J5" i="11"/>
  <c r="I5" i="11"/>
  <c r="H5" i="11"/>
  <c r="G5" i="11"/>
  <c r="F5" i="11"/>
  <c r="E5" i="11"/>
  <c r="D5" i="11"/>
  <c r="S11" i="11" l="1"/>
  <c r="S19" i="11"/>
  <c r="S27" i="11"/>
  <c r="S35" i="11"/>
  <c r="S43" i="11"/>
  <c r="S51" i="11"/>
  <c r="S59" i="11"/>
  <c r="S67" i="11"/>
  <c r="S75" i="11"/>
  <c r="S83" i="11"/>
  <c r="S91" i="11"/>
  <c r="S99" i="11"/>
  <c r="S107" i="11"/>
  <c r="S115" i="11"/>
  <c r="S123" i="11"/>
  <c r="S131" i="11"/>
  <c r="S139" i="11"/>
  <c r="S147" i="11"/>
  <c r="S155" i="11"/>
  <c r="S163" i="11"/>
  <c r="S171" i="11"/>
  <c r="S179" i="11"/>
  <c r="S187" i="11"/>
  <c r="S195" i="11"/>
  <c r="S203" i="11"/>
  <c r="S211" i="11"/>
  <c r="S219" i="11"/>
  <c r="S227" i="11"/>
  <c r="S235" i="11"/>
  <c r="S243" i="11"/>
  <c r="S251" i="11"/>
  <c r="S259" i="11"/>
  <c r="S267" i="11"/>
  <c r="S275" i="11"/>
  <c r="S283" i="11"/>
  <c r="S291" i="11"/>
  <c r="S12" i="11"/>
  <c r="S20" i="11"/>
  <c r="S28" i="11"/>
  <c r="S36" i="11"/>
  <c r="S44" i="11"/>
  <c r="S52" i="11"/>
  <c r="S60" i="11"/>
  <c r="S68" i="11"/>
  <c r="S76" i="11"/>
  <c r="S84" i="11"/>
  <c r="S92" i="11"/>
  <c r="S100" i="11"/>
  <c r="S108" i="11"/>
  <c r="S116" i="11"/>
  <c r="S124" i="11"/>
  <c r="S132" i="11"/>
  <c r="S140" i="11"/>
  <c r="S148" i="11"/>
  <c r="S156" i="11"/>
  <c r="S164" i="11"/>
  <c r="S172" i="11"/>
  <c r="S180" i="11"/>
  <c r="S188" i="11"/>
  <c r="S196" i="11"/>
  <c r="S204" i="11"/>
  <c r="S212" i="11"/>
  <c r="S220" i="11"/>
  <c r="S228" i="11"/>
  <c r="S236" i="11"/>
  <c r="S244" i="11"/>
  <c r="S252" i="11"/>
  <c r="S260" i="11"/>
  <c r="S268" i="11"/>
  <c r="S276" i="11"/>
  <c r="S284" i="11"/>
  <c r="S292" i="11"/>
  <c r="S6" i="11"/>
  <c r="S13" i="11"/>
  <c r="S21" i="11"/>
  <c r="S29" i="11"/>
  <c r="S37" i="11"/>
  <c r="S45" i="11"/>
  <c r="S53" i="11"/>
  <c r="S61" i="11"/>
  <c r="S69" i="11"/>
  <c r="S77" i="11"/>
  <c r="S85" i="11"/>
  <c r="S93" i="11"/>
  <c r="S101" i="11"/>
  <c r="S109" i="11"/>
  <c r="S117" i="11"/>
  <c r="S125" i="11"/>
  <c r="S133" i="11"/>
  <c r="S141" i="11"/>
  <c r="S149" i="11"/>
  <c r="S157" i="11"/>
  <c r="S165" i="11"/>
  <c r="S173" i="11"/>
  <c r="S181" i="11"/>
  <c r="S189" i="11"/>
  <c r="S197" i="11"/>
  <c r="S205" i="11"/>
  <c r="S213" i="11"/>
  <c r="S221" i="11"/>
  <c r="S229" i="11"/>
  <c r="S237" i="11"/>
  <c r="S245" i="11"/>
  <c r="S253" i="11"/>
  <c r="S261" i="11"/>
  <c r="S269" i="11"/>
  <c r="S277" i="11"/>
  <c r="S285" i="11"/>
  <c r="S293" i="11"/>
  <c r="S14" i="11"/>
  <c r="S22" i="11"/>
  <c r="S30" i="11"/>
  <c r="S38" i="11"/>
  <c r="S46" i="11"/>
  <c r="S54" i="11"/>
  <c r="S62" i="11"/>
  <c r="S70" i="11"/>
  <c r="S78" i="11"/>
  <c r="S86" i="11"/>
  <c r="S94" i="11"/>
  <c r="S102" i="11"/>
  <c r="S110" i="11"/>
  <c r="S118" i="11"/>
  <c r="S126" i="11"/>
  <c r="S134" i="11"/>
  <c r="S142" i="11"/>
  <c r="S150" i="11"/>
  <c r="S158" i="11"/>
  <c r="S166" i="11"/>
  <c r="S174" i="11"/>
  <c r="S182" i="11"/>
  <c r="S190" i="11"/>
  <c r="S198" i="11"/>
  <c r="S206" i="11"/>
  <c r="S214" i="11"/>
  <c r="S222" i="11"/>
  <c r="S230" i="11"/>
  <c r="S238" i="11"/>
  <c r="S246" i="11"/>
  <c r="S254" i="11"/>
  <c r="S262" i="11"/>
  <c r="S270" i="11"/>
  <c r="S278" i="11"/>
  <c r="S286" i="11"/>
  <c r="S294" i="11"/>
  <c r="S7" i="11"/>
  <c r="S15" i="11"/>
  <c r="S23" i="11"/>
  <c r="S31" i="11"/>
  <c r="S39" i="11"/>
  <c r="S47" i="11"/>
  <c r="S55" i="11"/>
  <c r="S63" i="11"/>
  <c r="S71" i="11"/>
  <c r="S79" i="11"/>
  <c r="S87" i="11"/>
  <c r="S95" i="11"/>
  <c r="S103" i="11"/>
  <c r="S111" i="11"/>
  <c r="S119" i="11"/>
  <c r="S127" i="11"/>
  <c r="S135" i="11"/>
  <c r="S143" i="11"/>
  <c r="S151" i="11"/>
  <c r="S159" i="11"/>
  <c r="S167" i="11"/>
  <c r="S175" i="11"/>
  <c r="S183" i="11"/>
  <c r="S191" i="11"/>
  <c r="S199" i="11"/>
  <c r="S207" i="11"/>
  <c r="S215" i="11"/>
  <c r="S223" i="11"/>
  <c r="S231" i="11"/>
  <c r="S239" i="11"/>
  <c r="S247" i="11"/>
  <c r="S255" i="11"/>
  <c r="S263" i="11"/>
  <c r="S271" i="11"/>
  <c r="S279" i="11"/>
  <c r="S287" i="11"/>
  <c r="S295" i="11"/>
  <c r="S8" i="11"/>
  <c r="S16" i="11"/>
  <c r="S24" i="11"/>
  <c r="S32" i="11"/>
  <c r="S40" i="11"/>
  <c r="S48" i="11"/>
  <c r="S56" i="11"/>
  <c r="S64" i="11"/>
  <c r="S72" i="11"/>
  <c r="S80" i="11"/>
  <c r="S88" i="11"/>
  <c r="S96" i="11"/>
  <c r="S104" i="11"/>
  <c r="S112" i="11"/>
  <c r="S120" i="11"/>
  <c r="S128" i="11"/>
  <c r="S136" i="11"/>
  <c r="S144" i="11"/>
  <c r="S152" i="11"/>
  <c r="S160" i="11"/>
  <c r="S168" i="11"/>
  <c r="S176" i="11"/>
  <c r="S184" i="11"/>
  <c r="S192" i="11"/>
  <c r="S200" i="11"/>
  <c r="S208" i="11"/>
  <c r="S216" i="11"/>
  <c r="S224" i="11"/>
  <c r="S232" i="11"/>
  <c r="S240" i="11"/>
  <c r="S248" i="11"/>
  <c r="S256" i="11"/>
  <c r="S264" i="11"/>
  <c r="S272" i="11"/>
  <c r="S280" i="11"/>
  <c r="S288" i="11"/>
  <c r="S296" i="11"/>
  <c r="S9" i="11"/>
  <c r="S17" i="11"/>
  <c r="S25" i="11"/>
  <c r="S33" i="11"/>
  <c r="S41" i="11"/>
  <c r="S49" i="11"/>
  <c r="S57" i="11"/>
  <c r="S65" i="11"/>
  <c r="S73" i="11"/>
  <c r="S81" i="11"/>
  <c r="S89" i="11"/>
  <c r="S97" i="11"/>
  <c r="S105" i="11"/>
  <c r="S113" i="11"/>
  <c r="S121" i="11"/>
  <c r="S129" i="11"/>
  <c r="S137" i="11"/>
  <c r="S145" i="11"/>
  <c r="S153" i="11"/>
  <c r="S161" i="11"/>
  <c r="S169" i="11"/>
  <c r="S177" i="11"/>
  <c r="S185" i="11"/>
  <c r="S193" i="11"/>
  <c r="S201" i="11"/>
  <c r="S209" i="11"/>
  <c r="S217" i="11"/>
  <c r="S225" i="11"/>
  <c r="S233" i="11"/>
  <c r="S241" i="11"/>
  <c r="S249" i="11"/>
  <c r="S257" i="11"/>
  <c r="S265" i="11"/>
  <c r="S273" i="11"/>
  <c r="S281" i="11"/>
  <c r="S289" i="11"/>
  <c r="S297" i="11"/>
  <c r="S10" i="11"/>
  <c r="S18" i="11"/>
  <c r="S26" i="11"/>
  <c r="S34" i="11"/>
  <c r="S42" i="11"/>
  <c r="S50" i="11"/>
  <c r="S58" i="11"/>
  <c r="S66" i="11"/>
  <c r="S74" i="11"/>
  <c r="S82" i="11"/>
  <c r="S90" i="11"/>
  <c r="S98" i="11"/>
  <c r="S106" i="11"/>
  <c r="S114" i="11"/>
  <c r="S122" i="11"/>
  <c r="S130" i="11"/>
  <c r="S138" i="11"/>
  <c r="S146" i="11"/>
  <c r="S154" i="11"/>
  <c r="S162" i="11"/>
  <c r="S170" i="11"/>
  <c r="S178" i="11"/>
  <c r="S186" i="11"/>
  <c r="S194" i="11"/>
  <c r="S202" i="11"/>
  <c r="S210" i="11"/>
  <c r="S218" i="11"/>
  <c r="S226" i="11"/>
  <c r="S234" i="11"/>
  <c r="S242" i="11"/>
  <c r="S250" i="11"/>
  <c r="S258" i="11"/>
  <c r="S266" i="11"/>
  <c r="S274" i="11"/>
  <c r="S282" i="11"/>
  <c r="S290" i="11"/>
  <c r="S298" i="11"/>
  <c r="L5" i="11"/>
  <c r="R5" i="14"/>
  <c r="S5" i="11" l="1"/>
  <c r="N7" i="10" l="1"/>
  <c r="M7" i="10"/>
  <c r="L7" i="10"/>
  <c r="O300" i="10"/>
  <c r="O299" i="10"/>
  <c r="O298" i="10"/>
  <c r="O297" i="10"/>
  <c r="O296" i="10"/>
  <c r="O295" i="10"/>
  <c r="O294" i="10"/>
  <c r="O293" i="10"/>
  <c r="O292" i="10"/>
  <c r="O291" i="10"/>
  <c r="O290" i="10"/>
  <c r="O289" i="10"/>
  <c r="O288" i="10"/>
  <c r="O287" i="10"/>
  <c r="O286" i="10"/>
  <c r="O285" i="10"/>
  <c r="O284" i="10"/>
  <c r="O283" i="10"/>
  <c r="O282" i="10"/>
  <c r="O281" i="10"/>
  <c r="O280" i="10"/>
  <c r="O279" i="10"/>
  <c r="O278" i="10"/>
  <c r="O277" i="10"/>
  <c r="O276" i="10"/>
  <c r="O275" i="10"/>
  <c r="O274" i="10"/>
  <c r="O273" i="10"/>
  <c r="O272" i="10"/>
  <c r="O271" i="10"/>
  <c r="O270" i="10"/>
  <c r="O269" i="10"/>
  <c r="O268" i="10"/>
  <c r="O267" i="10"/>
  <c r="O266" i="10"/>
  <c r="O265" i="10"/>
  <c r="O264" i="10"/>
  <c r="O263" i="10"/>
  <c r="O262" i="10"/>
  <c r="O261" i="10"/>
  <c r="O260" i="10"/>
  <c r="O259" i="10"/>
  <c r="O258" i="10"/>
  <c r="O257" i="10"/>
  <c r="O256" i="10"/>
  <c r="O255" i="10"/>
  <c r="O254" i="10"/>
  <c r="O253" i="10"/>
  <c r="O252" i="10"/>
  <c r="O251" i="10"/>
  <c r="O250" i="10"/>
  <c r="O249" i="10"/>
  <c r="O248" i="10"/>
  <c r="O247" i="10"/>
  <c r="O246" i="10"/>
  <c r="O245" i="10"/>
  <c r="O244" i="10"/>
  <c r="O243" i="10"/>
  <c r="O242" i="10"/>
  <c r="O241" i="10"/>
  <c r="O240" i="10"/>
  <c r="O239" i="10"/>
  <c r="O238" i="10"/>
  <c r="O237" i="10"/>
  <c r="O236" i="10"/>
  <c r="O235" i="10"/>
  <c r="O234" i="10"/>
  <c r="O233" i="10"/>
  <c r="O232" i="10"/>
  <c r="O231" i="10"/>
  <c r="O230" i="10"/>
  <c r="O229" i="10"/>
  <c r="O228" i="10"/>
  <c r="O227" i="10"/>
  <c r="O226" i="10"/>
  <c r="O225" i="10"/>
  <c r="O224" i="10"/>
  <c r="O223" i="10"/>
  <c r="O222" i="10"/>
  <c r="O221" i="10"/>
  <c r="O220" i="10"/>
  <c r="O219" i="10"/>
  <c r="O218" i="10"/>
  <c r="O217" i="10"/>
  <c r="O216" i="10"/>
  <c r="O215" i="10"/>
  <c r="O214" i="10"/>
  <c r="O213" i="10"/>
  <c r="O212" i="10"/>
  <c r="O211" i="10"/>
  <c r="O210" i="10"/>
  <c r="O209" i="10"/>
  <c r="O208" i="10"/>
  <c r="O207" i="10"/>
  <c r="O206" i="10"/>
  <c r="O205" i="10"/>
  <c r="O204" i="10"/>
  <c r="O203" i="10"/>
  <c r="O202" i="10"/>
  <c r="O201" i="10"/>
  <c r="O200" i="10"/>
  <c r="O199" i="10"/>
  <c r="O198" i="10"/>
  <c r="O197" i="10"/>
  <c r="O196" i="10"/>
  <c r="O195" i="10"/>
  <c r="O194" i="10"/>
  <c r="O193" i="10"/>
  <c r="O192" i="10"/>
  <c r="O191" i="10"/>
  <c r="O190" i="10"/>
  <c r="O189" i="10"/>
  <c r="O188" i="10"/>
  <c r="O187" i="10"/>
  <c r="O186" i="10"/>
  <c r="O185" i="10"/>
  <c r="O184" i="10"/>
  <c r="O183" i="10"/>
  <c r="O182" i="10"/>
  <c r="O181" i="10"/>
  <c r="O180" i="10"/>
  <c r="O179" i="10"/>
  <c r="O178" i="10"/>
  <c r="O177" i="10"/>
  <c r="O176" i="10"/>
  <c r="O175" i="10"/>
  <c r="O174" i="10"/>
  <c r="O173" i="10"/>
  <c r="O172" i="10"/>
  <c r="O171" i="10"/>
  <c r="O170" i="10"/>
  <c r="O169" i="10"/>
  <c r="O168" i="10"/>
  <c r="O167" i="10"/>
  <c r="O166" i="10"/>
  <c r="O165" i="10"/>
  <c r="O164" i="10"/>
  <c r="O163" i="10"/>
  <c r="O162" i="10"/>
  <c r="O161" i="10"/>
  <c r="O160" i="10"/>
  <c r="O159" i="10"/>
  <c r="O158" i="10"/>
  <c r="O157" i="10"/>
  <c r="O156" i="10"/>
  <c r="O155" i="10"/>
  <c r="O154" i="10"/>
  <c r="O153" i="10"/>
  <c r="O152" i="10"/>
  <c r="O151" i="10"/>
  <c r="O150" i="10"/>
  <c r="O149" i="10"/>
  <c r="O148" i="10"/>
  <c r="O147" i="10"/>
  <c r="O146" i="10"/>
  <c r="O145" i="10"/>
  <c r="O144" i="10"/>
  <c r="O143" i="10"/>
  <c r="O142" i="10"/>
  <c r="O141" i="10"/>
  <c r="O140" i="10"/>
  <c r="O139" i="10"/>
  <c r="O138" i="10"/>
  <c r="O137" i="10"/>
  <c r="O136" i="10"/>
  <c r="O135" i="10"/>
  <c r="O134" i="10"/>
  <c r="O133" i="10"/>
  <c r="O132" i="10"/>
  <c r="O131" i="10"/>
  <c r="O130" i="10"/>
  <c r="O129" i="10"/>
  <c r="O128" i="10"/>
  <c r="O127" i="10"/>
  <c r="O126" i="10"/>
  <c r="O125" i="10"/>
  <c r="O124" i="10"/>
  <c r="O123" i="10"/>
  <c r="O122" i="10"/>
  <c r="O121" i="10"/>
  <c r="O120" i="10"/>
  <c r="O119" i="10"/>
  <c r="O118" i="10"/>
  <c r="O117" i="10"/>
  <c r="O116" i="10"/>
  <c r="O115" i="10"/>
  <c r="O114" i="10"/>
  <c r="O113" i="10"/>
  <c r="O112" i="10"/>
  <c r="O111" i="10"/>
  <c r="O110" i="10"/>
  <c r="O109" i="10"/>
  <c r="O108" i="10"/>
  <c r="O107" i="10"/>
  <c r="O106" i="10"/>
  <c r="O105" i="10"/>
  <c r="O104" i="10"/>
  <c r="O103" i="10"/>
  <c r="O102" i="10"/>
  <c r="O101" i="10"/>
  <c r="O100" i="10"/>
  <c r="O99" i="10"/>
  <c r="O98" i="10"/>
  <c r="O97" i="10"/>
  <c r="O96" i="10"/>
  <c r="O95" i="10"/>
  <c r="O94" i="10"/>
  <c r="O93" i="10"/>
  <c r="O92" i="10"/>
  <c r="O91" i="10"/>
  <c r="O90" i="10"/>
  <c r="O89" i="10"/>
  <c r="O88" i="10"/>
  <c r="O87" i="10"/>
  <c r="O86" i="10"/>
  <c r="O85" i="10"/>
  <c r="O84" i="10"/>
  <c r="O83" i="10"/>
  <c r="O82" i="10"/>
  <c r="O81" i="10"/>
  <c r="O80" i="10"/>
  <c r="O79" i="10"/>
  <c r="O78" i="10"/>
  <c r="O77" i="10"/>
  <c r="O76" i="10"/>
  <c r="O75" i="10"/>
  <c r="O74" i="10"/>
  <c r="O73" i="10"/>
  <c r="O72" i="10"/>
  <c r="O71" i="10"/>
  <c r="O70" i="10"/>
  <c r="O69" i="10"/>
  <c r="O68" i="10"/>
  <c r="O67" i="10"/>
  <c r="O66" i="10"/>
  <c r="O65" i="10"/>
  <c r="O64" i="10"/>
  <c r="O63" i="10"/>
  <c r="O62" i="10"/>
  <c r="O61" i="10"/>
  <c r="O60" i="10"/>
  <c r="O59" i="10"/>
  <c r="O58" i="10"/>
  <c r="O57" i="10"/>
  <c r="O56" i="10"/>
  <c r="O55" i="10"/>
  <c r="O54" i="10"/>
  <c r="O53" i="10"/>
  <c r="O52" i="10"/>
  <c r="O51" i="10"/>
  <c r="O50" i="10"/>
  <c r="O49" i="10"/>
  <c r="O48" i="10"/>
  <c r="O47" i="10"/>
  <c r="O46" i="10"/>
  <c r="O45" i="10"/>
  <c r="O44" i="10"/>
  <c r="O43" i="10"/>
  <c r="O42" i="10"/>
  <c r="O41" i="10"/>
  <c r="O40" i="10"/>
  <c r="O39" i="10"/>
  <c r="O38" i="10"/>
  <c r="O37" i="10"/>
  <c r="O36" i="10"/>
  <c r="O35" i="10"/>
  <c r="O34" i="10"/>
  <c r="O33" i="10"/>
  <c r="O32" i="10"/>
  <c r="O31" i="10"/>
  <c r="O30" i="10"/>
  <c r="O29" i="10"/>
  <c r="O28" i="10"/>
  <c r="O27" i="10"/>
  <c r="O26" i="10"/>
  <c r="O25" i="10"/>
  <c r="O24" i="10"/>
  <c r="O23" i="10"/>
  <c r="O22" i="10"/>
  <c r="O21" i="10"/>
  <c r="O20" i="10"/>
  <c r="O19" i="10"/>
  <c r="O18" i="10"/>
  <c r="O17" i="10"/>
  <c r="O16" i="10"/>
  <c r="O15" i="10"/>
  <c r="O14" i="10"/>
  <c r="O13" i="10"/>
  <c r="O12" i="10"/>
  <c r="O11" i="10"/>
  <c r="O10" i="10"/>
  <c r="AF12" i="9"/>
  <c r="AE12" i="9"/>
  <c r="AD12" i="9"/>
  <c r="AC12" i="9"/>
  <c r="AB12" i="9"/>
  <c r="AA12" i="9"/>
  <c r="Z12" i="9"/>
  <c r="Y12" i="9"/>
  <c r="X12" i="9"/>
  <c r="W12" i="9"/>
  <c r="O7" i="10" l="1"/>
  <c r="S12" i="9"/>
  <c r="U6" i="8" l="1"/>
  <c r="T6" i="8"/>
  <c r="S6" i="8"/>
  <c r="R6" i="8"/>
  <c r="Q6" i="8"/>
  <c r="P6" i="8"/>
  <c r="O6" i="8"/>
  <c r="N6" i="8"/>
  <c r="M6" i="8"/>
  <c r="L6" i="8"/>
  <c r="K6" i="8"/>
  <c r="J6" i="8"/>
  <c r="I6" i="8"/>
  <c r="H6" i="8"/>
  <c r="G6" i="8"/>
  <c r="F6" i="8"/>
  <c r="E6" i="8"/>
  <c r="D6" i="8"/>
  <c r="C6" i="8"/>
  <c r="Q7" i="7"/>
  <c r="O7" i="7"/>
  <c r="L7" i="7"/>
  <c r="K7" i="7"/>
  <c r="J7" i="7"/>
  <c r="I7" i="7"/>
  <c r="F7" i="7"/>
  <c r="E7" i="7"/>
  <c r="D7" i="7"/>
  <c r="C7" i="7"/>
  <c r="P5" i="14" l="1"/>
  <c r="D6" i="13"/>
  <c r="N12" i="9"/>
  <c r="K12" i="9"/>
  <c r="J12" i="9"/>
  <c r="F12" i="9"/>
  <c r="E12" i="9"/>
  <c r="G12" i="9" l="1"/>
  <c r="H12" i="9" s="1"/>
  <c r="F5" i="13"/>
  <c r="U10" i="9"/>
  <c r="B3" i="9" l="1"/>
  <c r="L12" i="9" l="1"/>
  <c r="O12" i="9"/>
  <c r="P12" i="9" l="1"/>
  <c r="S5" i="14" l="1"/>
</calcChain>
</file>

<file path=xl/sharedStrings.xml><?xml version="1.0" encoding="utf-8"?>
<sst xmlns="http://schemas.openxmlformats.org/spreadsheetml/2006/main" count="2778" uniqueCount="1153">
  <si>
    <t>2021 kuntajako</t>
  </si>
  <si>
    <t>Valtionosuusprosentti:</t>
  </si>
  <si>
    <t>Kuntien lkm</t>
  </si>
  <si>
    <t>Kuntanumero</t>
  </si>
  <si>
    <t>Kunta</t>
  </si>
  <si>
    <t>Ikärakenne, laskennallinen kustannus</t>
  </si>
  <si>
    <t>Sairastavuus, laskennallinen kustannus</t>
  </si>
  <si>
    <t>Muut laskennalliset kustannukset yhteensä</t>
  </si>
  <si>
    <t>Laskennalliset kustannukset yhteensä</t>
  </si>
  <si>
    <t>Omarahoitusosuus, €/as</t>
  </si>
  <si>
    <t>Omarahoitusosuus, €</t>
  </si>
  <si>
    <t>Valtionosuus omarahoitusosuuden jälkeen (välisumma)</t>
  </si>
  <si>
    <t>Lisäosat yhteensä</t>
  </si>
  <si>
    <t>Valtionosuuteen tehtävät vähennykset ja lisäykset, netto</t>
  </si>
  <si>
    <t>Valtionosuus ennen verotuloihin perustuvaa valtionosuuksien tasausta</t>
  </si>
  <si>
    <t>Verotuloihin perustuva valtionosuuksien tasaus</t>
  </si>
  <si>
    <t>Maksatus, kk-erä</t>
  </si>
  <si>
    <t>YHTEENSÄ</t>
  </si>
  <si>
    <t>Alajärvi</t>
  </si>
  <si>
    <t>Alavieska</t>
  </si>
  <si>
    <t>Alavus</t>
  </si>
  <si>
    <t>Asikkala</t>
  </si>
  <si>
    <t>Askola</t>
  </si>
  <si>
    <t>Aura</t>
  </si>
  <si>
    <t>Akaa</t>
  </si>
  <si>
    <t>Enonkoski</t>
  </si>
  <si>
    <t>Enontekiö</t>
  </si>
  <si>
    <t>Espoo</t>
  </si>
  <si>
    <t>Eura</t>
  </si>
  <si>
    <t>Eurajoki</t>
  </si>
  <si>
    <t>Evijärvi</t>
  </si>
  <si>
    <t>Forssa</t>
  </si>
  <si>
    <t>Haapajärvi</t>
  </si>
  <si>
    <t>Haapavesi</t>
  </si>
  <si>
    <t>Hailuoto</t>
  </si>
  <si>
    <t>Halsua</t>
  </si>
  <si>
    <t>Hamina</t>
  </si>
  <si>
    <t>Hankasalmi</t>
  </si>
  <si>
    <t>Hanko</t>
  </si>
  <si>
    <t>Harjavalta</t>
  </si>
  <si>
    <t>Hartola</t>
  </si>
  <si>
    <t>Hattula</t>
  </si>
  <si>
    <t>Hausjärvi</t>
  </si>
  <si>
    <t>Heinävesi</t>
  </si>
  <si>
    <t>Helsinki</t>
  </si>
  <si>
    <t>Vantaa</t>
  </si>
  <si>
    <t>Hirvensalmi</t>
  </si>
  <si>
    <t>Hollola</t>
  </si>
  <si>
    <t>Huittinen</t>
  </si>
  <si>
    <t>Humppila</t>
  </si>
  <si>
    <t>Hyrynsalmi</t>
  </si>
  <si>
    <t>Hyvinkää</t>
  </si>
  <si>
    <t>Hämeenkyrö</t>
  </si>
  <si>
    <t>Hämeenlinna</t>
  </si>
  <si>
    <t>Heinola</t>
  </si>
  <si>
    <t>Ii</t>
  </si>
  <si>
    <t>Iisalmi</t>
  </si>
  <si>
    <t>Iitti</t>
  </si>
  <si>
    <t>Ikaalinen</t>
  </si>
  <si>
    <t>Ilmajoki</t>
  </si>
  <si>
    <t>Ilomantsi</t>
  </si>
  <si>
    <t>Inari</t>
  </si>
  <si>
    <t>Inkoo</t>
  </si>
  <si>
    <t>Isojoki</t>
  </si>
  <si>
    <t>Isokyrö</t>
  </si>
  <si>
    <t>Imatra</t>
  </si>
  <si>
    <t>Janakkala</t>
  </si>
  <si>
    <t>Joensuu</t>
  </si>
  <si>
    <t>Jokioinen</t>
  </si>
  <si>
    <t>Joroinen</t>
  </si>
  <si>
    <t>Joutsa</t>
  </si>
  <si>
    <t>Juuka</t>
  </si>
  <si>
    <t>Juupajoki</t>
  </si>
  <si>
    <t>Juva</t>
  </si>
  <si>
    <t>Jyväskylä</t>
  </si>
  <si>
    <t>Jämijärvi</t>
  </si>
  <si>
    <t>Jämsä</t>
  </si>
  <si>
    <t>Järvenpää</t>
  </si>
  <si>
    <t>Kaarina</t>
  </si>
  <si>
    <t>Kaavi</t>
  </si>
  <si>
    <t>Kajaani</t>
  </si>
  <si>
    <t>Kalajoki</t>
  </si>
  <si>
    <t>Kangasala</t>
  </si>
  <si>
    <t>Kangasniemi</t>
  </si>
  <si>
    <t>Kankaanpää</t>
  </si>
  <si>
    <t>Kannonkoski</t>
  </si>
  <si>
    <t>Kannus</t>
  </si>
  <si>
    <t>Karijoki</t>
  </si>
  <si>
    <t>Karkkila</t>
  </si>
  <si>
    <t>Karstula</t>
  </si>
  <si>
    <t>Karvia</t>
  </si>
  <si>
    <t>Kaskinen</t>
  </si>
  <si>
    <t>Kauhajoki</t>
  </si>
  <si>
    <t>Kauhava</t>
  </si>
  <si>
    <t>Kauniainen</t>
  </si>
  <si>
    <t>Kaustinen</t>
  </si>
  <si>
    <t>Keitele</t>
  </si>
  <si>
    <t>Kemi</t>
  </si>
  <si>
    <t>Keminmaa</t>
  </si>
  <si>
    <t>Kempele</t>
  </si>
  <si>
    <t>Kerava</t>
  </si>
  <si>
    <t>Keuruu</t>
  </si>
  <si>
    <t>Kihniö</t>
  </si>
  <si>
    <t>Kinnula</t>
  </si>
  <si>
    <t>Kirkkonummi</t>
  </si>
  <si>
    <t>Kitee</t>
  </si>
  <si>
    <t>Kittilä</t>
  </si>
  <si>
    <t>Kiuruvesi</t>
  </si>
  <si>
    <t>Kivijärvi</t>
  </si>
  <si>
    <t>Kokemäki</t>
  </si>
  <si>
    <t>Kokkola</t>
  </si>
  <si>
    <t>Kolari</t>
  </si>
  <si>
    <t>Konnevesi</t>
  </si>
  <si>
    <t>Kontiolahti</t>
  </si>
  <si>
    <t>Korsnäs</t>
  </si>
  <si>
    <t>Koski Tl</t>
  </si>
  <si>
    <t>Kotka</t>
  </si>
  <si>
    <t>Kouvola</t>
  </si>
  <si>
    <t>Kristiinankaupunki</t>
  </si>
  <si>
    <t>Kruunupyy</t>
  </si>
  <si>
    <t>Kuhmo</t>
  </si>
  <si>
    <t>Kuhmoinen</t>
  </si>
  <si>
    <t>Kuopio</t>
  </si>
  <si>
    <t>Kuortane</t>
  </si>
  <si>
    <t>Kurikka</t>
  </si>
  <si>
    <t>Kustavi</t>
  </si>
  <si>
    <t>Kuusamo</t>
  </si>
  <si>
    <t>Outokumpu</t>
  </si>
  <si>
    <t>Kyyjärvi</t>
  </si>
  <si>
    <t>Kärkölä</t>
  </si>
  <si>
    <t>Kärsämäki</t>
  </si>
  <si>
    <t>Kemijärvi</t>
  </si>
  <si>
    <t>Kemiönsaari</t>
  </si>
  <si>
    <t>Lahti</t>
  </si>
  <si>
    <t>Laihia</t>
  </si>
  <si>
    <t>Laitila</t>
  </si>
  <si>
    <t>Lapinlahti</t>
  </si>
  <si>
    <t>Lappajärvi</t>
  </si>
  <si>
    <t>Lappeenranta</t>
  </si>
  <si>
    <t>Lapinjärvi</t>
  </si>
  <si>
    <t>Lapua</t>
  </si>
  <si>
    <t>Laukaa</t>
  </si>
  <si>
    <t>Lemi</t>
  </si>
  <si>
    <t>Lempäälä</t>
  </si>
  <si>
    <t>Leppävirta</t>
  </si>
  <si>
    <t>Lestijärvi</t>
  </si>
  <si>
    <t>Lieksa</t>
  </si>
  <si>
    <t>Lieto</t>
  </si>
  <si>
    <t>Liminka</t>
  </si>
  <si>
    <t>Liperi</t>
  </si>
  <si>
    <t>Loimaa</t>
  </si>
  <si>
    <t>Loppi</t>
  </si>
  <si>
    <t>Loviisa</t>
  </si>
  <si>
    <t>Luhanka</t>
  </si>
  <si>
    <t>Lumijoki</t>
  </si>
  <si>
    <t>Luoto</t>
  </si>
  <si>
    <t>Luumäki</t>
  </si>
  <si>
    <t>Lohja</t>
  </si>
  <si>
    <t>Parainen</t>
  </si>
  <si>
    <t>Maalahti</t>
  </si>
  <si>
    <t>Marttila</t>
  </si>
  <si>
    <t>Masku</t>
  </si>
  <si>
    <t>Merijärvi</t>
  </si>
  <si>
    <t>Merikarvia</t>
  </si>
  <si>
    <t>Miehikkälä</t>
  </si>
  <si>
    <t>Mikkeli</t>
  </si>
  <si>
    <t>Muhos</t>
  </si>
  <si>
    <t>Multia</t>
  </si>
  <si>
    <t>Muonio</t>
  </si>
  <si>
    <t>Mustasaari</t>
  </si>
  <si>
    <t>Muurame</t>
  </si>
  <si>
    <t>Mynämäki</t>
  </si>
  <si>
    <t>Myrskylä</t>
  </si>
  <si>
    <t>Mäntsälä</t>
  </si>
  <si>
    <t>Mäntyharju</t>
  </si>
  <si>
    <t>Mänttä-Vilppula</t>
  </si>
  <si>
    <t>Naantali</t>
  </si>
  <si>
    <t>Nakkila</t>
  </si>
  <si>
    <t>Nivala</t>
  </si>
  <si>
    <t>Nokia</t>
  </si>
  <si>
    <t>Nousiainen</t>
  </si>
  <si>
    <t>Nurmes</t>
  </si>
  <si>
    <t>Nurmijärvi</t>
  </si>
  <si>
    <t>Närpiö</t>
  </si>
  <si>
    <t>Orimattila</t>
  </si>
  <si>
    <t>Oripää</t>
  </si>
  <si>
    <t>Orivesi</t>
  </si>
  <si>
    <t>Oulainen</t>
  </si>
  <si>
    <t>Oulu</t>
  </si>
  <si>
    <t>Padasjoki</t>
  </si>
  <si>
    <t>Paimio</t>
  </si>
  <si>
    <t>Paltamo</t>
  </si>
  <si>
    <t>Parikkala</t>
  </si>
  <si>
    <t>Parkano</t>
  </si>
  <si>
    <t>Pelkosenniemi</t>
  </si>
  <si>
    <t>Perho</t>
  </si>
  <si>
    <t>Pertunmaa</t>
  </si>
  <si>
    <t>Petäjävesi</t>
  </si>
  <si>
    <t>Pieksämäki</t>
  </si>
  <si>
    <t>Pielavesi</t>
  </si>
  <si>
    <t>Pietarsaari</t>
  </si>
  <si>
    <t>Pedersöre</t>
  </si>
  <si>
    <t>Pihtipudas</t>
  </si>
  <si>
    <t>Pirkkala</t>
  </si>
  <si>
    <t>Polvijärvi</t>
  </si>
  <si>
    <t>Pomarkku</t>
  </si>
  <si>
    <t>Pori</t>
  </si>
  <si>
    <t>Pornainen</t>
  </si>
  <si>
    <t>Posio</t>
  </si>
  <si>
    <t>Pudasjärvi</t>
  </si>
  <si>
    <t>Pukkila</t>
  </si>
  <si>
    <t>Punkalaidun</t>
  </si>
  <si>
    <t>Puolanka</t>
  </si>
  <si>
    <t>Puumala</t>
  </si>
  <si>
    <t>Pyhtää</t>
  </si>
  <si>
    <t>Pyhäjoki</t>
  </si>
  <si>
    <t>Pyhäjärvi</t>
  </si>
  <si>
    <t>Pyhäntä</t>
  </si>
  <si>
    <t>Pyhäranta</t>
  </si>
  <si>
    <t>Pälkäne</t>
  </si>
  <si>
    <t>Pöytyä</t>
  </si>
  <si>
    <t>Porvoo</t>
  </si>
  <si>
    <t>Raahe</t>
  </si>
  <si>
    <t>Raisio</t>
  </si>
  <si>
    <t>Rantasalmi</t>
  </si>
  <si>
    <t>Ranua</t>
  </si>
  <si>
    <t>Rauma</t>
  </si>
  <si>
    <t>Rautalampi</t>
  </si>
  <si>
    <t>Rautavaara</t>
  </si>
  <si>
    <t>Rautjärvi</t>
  </si>
  <si>
    <t>Reisjärvi</t>
  </si>
  <si>
    <t>Riihimäki</t>
  </si>
  <si>
    <t>Ristijärvi</t>
  </si>
  <si>
    <t>Rovaniemi</t>
  </si>
  <si>
    <t>Ruokolahti</t>
  </si>
  <si>
    <t>Ruovesi</t>
  </si>
  <si>
    <t>Rusko</t>
  </si>
  <si>
    <t>Rääkkylä</t>
  </si>
  <si>
    <t>Raasepori</t>
  </si>
  <si>
    <t>Saarijärvi</t>
  </si>
  <si>
    <t>Salla</t>
  </si>
  <si>
    <t>Salo</t>
  </si>
  <si>
    <t>Sauvo</t>
  </si>
  <si>
    <t>Savitaipale</t>
  </si>
  <si>
    <t>Savonlinna</t>
  </si>
  <si>
    <t>Savukoski</t>
  </si>
  <si>
    <t>Seinäjoki</t>
  </si>
  <si>
    <t>Sievi</t>
  </si>
  <si>
    <t>Siikainen</t>
  </si>
  <si>
    <t>Siikajoki</t>
  </si>
  <si>
    <t>Siilinjärvi</t>
  </si>
  <si>
    <t>Simo</t>
  </si>
  <si>
    <t>Sipoo</t>
  </si>
  <si>
    <t>Siuntio</t>
  </si>
  <si>
    <t>Sodankylä</t>
  </si>
  <si>
    <t>Soini</t>
  </si>
  <si>
    <t>Somero</t>
  </si>
  <si>
    <t>Sonkajärvi</t>
  </si>
  <si>
    <t>Sotkamo</t>
  </si>
  <si>
    <t>Sulkava</t>
  </si>
  <si>
    <t>Suomussalmi</t>
  </si>
  <si>
    <t>Suonenjoki</t>
  </si>
  <si>
    <t>Sysmä</t>
  </si>
  <si>
    <t>Säkylä</t>
  </si>
  <si>
    <t>Vaala</t>
  </si>
  <si>
    <t>Sastamala</t>
  </si>
  <si>
    <t>Siikalatva</t>
  </si>
  <si>
    <t>Taipalsaari</t>
  </si>
  <si>
    <t>Taivalkoski</t>
  </si>
  <si>
    <t>Taivassalo</t>
  </si>
  <si>
    <t>Tammela</t>
  </si>
  <si>
    <t>Tampere</t>
  </si>
  <si>
    <t>Tervo</t>
  </si>
  <si>
    <t>Tervola</t>
  </si>
  <si>
    <t>Teuva</t>
  </si>
  <si>
    <t>Tohmajärvi</t>
  </si>
  <si>
    <t>Toholampi</t>
  </si>
  <si>
    <t>Toivakka</t>
  </si>
  <si>
    <t>Tornio</t>
  </si>
  <si>
    <t>Turku</t>
  </si>
  <si>
    <t>Pello</t>
  </si>
  <si>
    <t>Tuusniemi</t>
  </si>
  <si>
    <t>Tuusula</t>
  </si>
  <si>
    <t>Tyrnävä</t>
  </si>
  <si>
    <t>Ulvila</t>
  </si>
  <si>
    <t>Urjala</t>
  </si>
  <si>
    <t>Utajärvi</t>
  </si>
  <si>
    <t>Utsjoki</t>
  </si>
  <si>
    <t>Uurainen</t>
  </si>
  <si>
    <t>Uusikaarlepyy</t>
  </si>
  <si>
    <t>Uusikaupunki</t>
  </si>
  <si>
    <t>Vaasa</t>
  </si>
  <si>
    <t>Valkeakoski</t>
  </si>
  <si>
    <t>Varkaus</t>
  </si>
  <si>
    <t>Vehmaa</t>
  </si>
  <si>
    <t>Vesanto</t>
  </si>
  <si>
    <t>Vesilahti</t>
  </si>
  <si>
    <t>Veteli</t>
  </si>
  <si>
    <t>Vieremä</t>
  </si>
  <si>
    <t>Vihti</t>
  </si>
  <si>
    <t>Viitasaari</t>
  </si>
  <si>
    <t>Vimpeli</t>
  </si>
  <si>
    <t>Virolahti</t>
  </si>
  <si>
    <t>Virrat</t>
  </si>
  <si>
    <t>Vöyri</t>
  </si>
  <si>
    <t>Ylitornio</t>
  </si>
  <si>
    <t>Ylivieska</t>
  </si>
  <si>
    <t>Ylöjärvi</t>
  </si>
  <si>
    <t>Ypäjä</t>
  </si>
  <si>
    <t>Ähtäri</t>
  </si>
  <si>
    <t>Äänekoski</t>
  </si>
  <si>
    <t>BJÖRNEBORGS SVENSKA SAMSKOLAS</t>
  </si>
  <si>
    <t>ANNA TAPION SÄÄTIÖ</t>
  </si>
  <si>
    <t>KOTKA SVENSKA SAMSKOLAS GARANT</t>
  </si>
  <si>
    <t>FÖRENINGEN FÖR SVENSKA SAMSKOL</t>
  </si>
  <si>
    <t>KOULUYHDISTYS PESTALOZZI SCHUL</t>
  </si>
  <si>
    <t>HELSINGIN UUSI YHTEISKOULU OY</t>
  </si>
  <si>
    <t>SKOLGARANTIFÖRENINGEN R.F.</t>
  </si>
  <si>
    <t>APOLLON YHTEISKOULUN KANNATUSY</t>
  </si>
  <si>
    <t>SUOMALAISEN YHTEISKOULUN OSAKE</t>
  </si>
  <si>
    <t>MAANVILJELYSLYSEON OSAKEYHTIÖ</t>
  </si>
  <si>
    <t>OY HELSINGIN YHTEISKOULU JA RE</t>
  </si>
  <si>
    <t>VIIPURIN REAALIKOULU OY</t>
  </si>
  <si>
    <t>KULOSAAREN YHTEISKOULUN OSAKEY</t>
  </si>
  <si>
    <t>OULUNKYLÄN YHTEISKOULUN KANNAT</t>
  </si>
  <si>
    <t>ENGLANTILAISEN KOULUN SÄÄTIÖ</t>
  </si>
  <si>
    <t>LAHDEN YHTEISKOULUN SÄÄTIÖ</t>
  </si>
  <si>
    <t>LAUTTASAAREN YHTEISKOULUN KANN</t>
  </si>
  <si>
    <t>LAHDEN RUDOLF STEINER -KOULUN</t>
  </si>
  <si>
    <t>TAMPEREEN STEINER-KOULUYHDISTY</t>
  </si>
  <si>
    <t>POHJOIS-HAAGAN YHTEISKOULU OY</t>
  </si>
  <si>
    <t>HELSINGIN RUDOLF STEINER -KOUL</t>
  </si>
  <si>
    <t>TÖÖLÖN YHTEISKOULU OSAKEYHTIÖ</t>
  </si>
  <si>
    <t>HELSINGIN JUUTALAINEN SEURAKUN</t>
  </si>
  <si>
    <t>NUORTEN YSTÄVÄT RY</t>
  </si>
  <si>
    <t>PERHEKUNTOUTUSKESKUS LAUSTE RY</t>
  </si>
  <si>
    <t>SYLVIA-KOTI YHDISTYS RY</t>
  </si>
  <si>
    <t>HOITOPEDAGOGISEN RUDOLF STEINE</t>
  </si>
  <si>
    <t>HELSINGIN KANSAINVÄLISEN KOULU</t>
  </si>
  <si>
    <t>ELIAS-KOULUN KOULUYHDISTYS RY</t>
  </si>
  <si>
    <t>JYVÄSKYLÄN STEINERKOULUN KANNA</t>
  </si>
  <si>
    <t>VAPAAN KYLÄKOULUN KANNATUSYHDI</t>
  </si>
  <si>
    <t>RUDOLF STEINERPEDAGOGIKENS VÄN</t>
  </si>
  <si>
    <t>OULUN STEINERKOULUN KANNATUSYH</t>
  </si>
  <si>
    <t>PORIN SEUDUN STEINERKOULUYHDIS</t>
  </si>
  <si>
    <t>ROVANIEMEN SEUDUN STEINERKOULU</t>
  </si>
  <si>
    <t>ETELÄ-POHJANMAAN STEINERKOULUY</t>
  </si>
  <si>
    <t>TURUN SEUDUN STEINERKOULUYHDIS</t>
  </si>
  <si>
    <t>VANTAAN SEUDUN STEINERKOULUN K</t>
  </si>
  <si>
    <t>VAASAN STEINERPEDAGOGIIKAN KAN</t>
  </si>
  <si>
    <t>SUOMEN ADVENTTIKIRKKO</t>
  </si>
  <si>
    <t>LAPPEENRANNAN SEUDUN STEINERKO</t>
  </si>
  <si>
    <t>ESPOON STEINERKOULUN KANNATUSY</t>
  </si>
  <si>
    <t>KUOPION STEINERPEDAGOGIIKAN KA</t>
  </si>
  <si>
    <t>HELSINGIN KRISTILLISEN KOULUN</t>
  </si>
  <si>
    <t>ITÄ-SUOMEN SUOMALAIS-VENÄLÄISE</t>
  </si>
  <si>
    <t>JOONAS-KOULUN ORIVEDEN STEINER</t>
  </si>
  <si>
    <t>PORIN KRISTILLISEN KOULUN KANN</t>
  </si>
  <si>
    <t>RAUMAN AVOKAS RY</t>
  </si>
  <si>
    <t>KESKI-UUDENMAAN KR. KOULUN JA</t>
  </si>
  <si>
    <t>KUOPION KRISTILLISEN PÄIVÄKODI</t>
  </si>
  <si>
    <t>ESPOON KRISTILLISEN KOULUN KAN</t>
  </si>
  <si>
    <t>JYVÄSKYLÄN KRISTILLISEN KOULUN</t>
  </si>
  <si>
    <t>CONFIDO-POHJANMAAN KRISTILLINE</t>
  </si>
  <si>
    <t>KYMENLAAKSON STEINERKOULUN KAN</t>
  </si>
  <si>
    <t>LAHDEN KRISTILLISEN KOULUN KAN</t>
  </si>
  <si>
    <t>OULUN KRISTILLINEN KASVATUS RY</t>
  </si>
  <si>
    <t>JOENSUUN STEINERKOULUN KANNATU</t>
  </si>
  <si>
    <t>PORVOON STEINERKOULUN KANNATUS</t>
  </si>
  <si>
    <t>ROVANIEMEN SEUDUN KRISTILLISEN</t>
  </si>
  <si>
    <t>HELSINGIN MONTESSORI-YHDISTYS</t>
  </si>
  <si>
    <t>OULUN REGGIO EMILIA KANNATUSYH</t>
  </si>
  <si>
    <t>HELSINGIN RANSKALAIS-SUOMALAIN</t>
  </si>
  <si>
    <t>SUOMALAIS-VENÄLÄINEN KOULU</t>
  </si>
  <si>
    <t>VALTION KOULUKODIT</t>
  </si>
  <si>
    <t>HELSINGIN EUROOPPALAINEN KOULU</t>
  </si>
  <si>
    <t>VALTERI-KOULU</t>
  </si>
  <si>
    <t>KOLPENEEN PALVELUKESKUKSEN KUN</t>
  </si>
  <si>
    <t>VARSINAIS-SUOMEN ERITYISHUOLTO</t>
  </si>
  <si>
    <t>VAALIJALAN KUNTAYHTYMÄ</t>
  </si>
  <si>
    <t>POHJOIS-KARJALAN PERHE- JA SOS</t>
  </si>
  <si>
    <t>ITÄ-SUOMEN YLIOPISTO</t>
  </si>
  <si>
    <t>VM/KAO</t>
  </si>
  <si>
    <t>Ikäryhmähinnat:</t>
  </si>
  <si>
    <t>Laskentatekijät:</t>
  </si>
  <si>
    <t>Ikä 0-5</t>
  </si>
  <si>
    <t>Ikä 6</t>
  </si>
  <si>
    <t>Ikä 7-12</t>
  </si>
  <si>
    <t>Ikä 13-15</t>
  </si>
  <si>
    <t>Ikä 16-18</t>
  </si>
  <si>
    <t>Ikä 19-64</t>
  </si>
  <si>
    <t>Ikä 65-74</t>
  </si>
  <si>
    <t>Ikä 75-84</t>
  </si>
  <si>
    <t>Ikä 85+</t>
  </si>
  <si>
    <t>Koko maa</t>
  </si>
  <si>
    <t>Sairastavuus</t>
  </si>
  <si>
    <t>Saaristo</t>
  </si>
  <si>
    <t>Hinnat:</t>
  </si>
  <si>
    <t>Syrjäisyys</t>
  </si>
  <si>
    <t>Yhteensä</t>
  </si>
  <si>
    <t>PEDERSÖREN KUNTA</t>
  </si>
  <si>
    <t>Tasausraja: 100 %</t>
  </si>
  <si>
    <t>Tasauslisä-%: 80 %</t>
  </si>
  <si>
    <t>Tasausvähennys-%: 30 % + luonnollinen logaritmi</t>
  </si>
  <si>
    <t>Verotuloihin perustuva valtionosuuksien tasaus:</t>
  </si>
  <si>
    <t>Kaikki kunnat</t>
  </si>
  <si>
    <t xml:space="preserve">Alajärvi           </t>
  </si>
  <si>
    <t xml:space="preserve">Alavieska          </t>
  </si>
  <si>
    <t xml:space="preserve">Alavus             </t>
  </si>
  <si>
    <t xml:space="preserve">Asikkala           </t>
  </si>
  <si>
    <t xml:space="preserve">Askola             </t>
  </si>
  <si>
    <t xml:space="preserve">Aura               </t>
  </si>
  <si>
    <t xml:space="preserve">Enonkoski          </t>
  </si>
  <si>
    <t xml:space="preserve">Enontekiö          </t>
  </si>
  <si>
    <t xml:space="preserve">Espoo              </t>
  </si>
  <si>
    <t xml:space="preserve">Eura               </t>
  </si>
  <si>
    <t xml:space="preserve">Eurajoki           </t>
  </si>
  <si>
    <t xml:space="preserve">Evijärvi           </t>
  </si>
  <si>
    <t xml:space="preserve">Forssa             </t>
  </si>
  <si>
    <t xml:space="preserve">Haapajärvi         </t>
  </si>
  <si>
    <t xml:space="preserve">Haapavesi          </t>
  </si>
  <si>
    <t xml:space="preserve">Hailuoto           </t>
  </si>
  <si>
    <t xml:space="preserve">Halsua             </t>
  </si>
  <si>
    <t xml:space="preserve">Hamina             </t>
  </si>
  <si>
    <t xml:space="preserve">Hankasalmi         </t>
  </si>
  <si>
    <t xml:space="preserve">Hanko              </t>
  </si>
  <si>
    <t xml:space="preserve">Harjavalta         </t>
  </si>
  <si>
    <t xml:space="preserve">Hartola            </t>
  </si>
  <si>
    <t xml:space="preserve">Hattula            </t>
  </si>
  <si>
    <t xml:space="preserve">Hausjärvi          </t>
  </si>
  <si>
    <t xml:space="preserve">Heinävesi          </t>
  </si>
  <si>
    <t xml:space="preserve">Helsinki           </t>
  </si>
  <si>
    <t xml:space="preserve">Vantaa             </t>
  </si>
  <si>
    <t xml:space="preserve">Hirvensalmi        </t>
  </si>
  <si>
    <t xml:space="preserve">Hollola            </t>
  </si>
  <si>
    <t xml:space="preserve">Huittinen          </t>
  </si>
  <si>
    <t xml:space="preserve">Humppila           </t>
  </si>
  <si>
    <t xml:space="preserve">Hyrynsalmi         </t>
  </si>
  <si>
    <t xml:space="preserve">Hyvinkää           </t>
  </si>
  <si>
    <t xml:space="preserve">Hämeenkyrö         </t>
  </si>
  <si>
    <t xml:space="preserve">Hämeenlinna        </t>
  </si>
  <si>
    <t xml:space="preserve">Heinola            </t>
  </si>
  <si>
    <t xml:space="preserve">Ii                 </t>
  </si>
  <si>
    <t xml:space="preserve">Iisalmi            </t>
  </si>
  <si>
    <t xml:space="preserve">Iitti              </t>
  </si>
  <si>
    <t xml:space="preserve">Ikaalinen          </t>
  </si>
  <si>
    <t xml:space="preserve">Ilmajoki           </t>
  </si>
  <si>
    <t xml:space="preserve">Ilomantsi          </t>
  </si>
  <si>
    <t xml:space="preserve">Inari              </t>
  </si>
  <si>
    <t xml:space="preserve">Inkoo              </t>
  </si>
  <si>
    <t xml:space="preserve">Isojoki            </t>
  </si>
  <si>
    <t xml:space="preserve">Isokyrö            </t>
  </si>
  <si>
    <t xml:space="preserve">Imatra             </t>
  </si>
  <si>
    <t xml:space="preserve">Janakkala          </t>
  </si>
  <si>
    <t xml:space="preserve">Joensuu            </t>
  </si>
  <si>
    <t xml:space="preserve">Jokioinen          </t>
  </si>
  <si>
    <t xml:space="preserve">Joroinen           </t>
  </si>
  <si>
    <t xml:space="preserve">Joutsa             </t>
  </si>
  <si>
    <t xml:space="preserve">Juuka              </t>
  </si>
  <si>
    <t xml:space="preserve">Juupajoki          </t>
  </si>
  <si>
    <t xml:space="preserve">Juva               </t>
  </si>
  <si>
    <t xml:space="preserve">Jyväskylä          </t>
  </si>
  <si>
    <t xml:space="preserve">Jämijärvi          </t>
  </si>
  <si>
    <t xml:space="preserve">Järvenpää          </t>
  </si>
  <si>
    <t xml:space="preserve">Kaarina            </t>
  </si>
  <si>
    <t xml:space="preserve">Kaavi              </t>
  </si>
  <si>
    <t xml:space="preserve">Kajaani            </t>
  </si>
  <si>
    <t xml:space="preserve">Kalajoki           </t>
  </si>
  <si>
    <t xml:space="preserve">Kangasala          </t>
  </si>
  <si>
    <t xml:space="preserve">Kangasniemi        </t>
  </si>
  <si>
    <t xml:space="preserve">Kankaanpää         </t>
  </si>
  <si>
    <t xml:space="preserve">Kannonkoski        </t>
  </si>
  <si>
    <t xml:space="preserve">Kannus             </t>
  </si>
  <si>
    <t xml:space="preserve">Karijoki           </t>
  </si>
  <si>
    <t xml:space="preserve">Karkkila           </t>
  </si>
  <si>
    <t xml:space="preserve">Karstula           </t>
  </si>
  <si>
    <t xml:space="preserve">Karvia             </t>
  </si>
  <si>
    <t xml:space="preserve">Kaskinen           </t>
  </si>
  <si>
    <t xml:space="preserve">Kauhajoki          </t>
  </si>
  <si>
    <t xml:space="preserve">Kauhava            </t>
  </si>
  <si>
    <t xml:space="preserve">Kauniainen         </t>
  </si>
  <si>
    <t xml:space="preserve">Kaustinen          </t>
  </si>
  <si>
    <t xml:space="preserve">Keitele            </t>
  </si>
  <si>
    <t xml:space="preserve">Kemi               </t>
  </si>
  <si>
    <t xml:space="preserve">Keminmaa           </t>
  </si>
  <si>
    <t xml:space="preserve">Kempele            </t>
  </si>
  <si>
    <t xml:space="preserve">Kerava             </t>
  </si>
  <si>
    <t xml:space="preserve">Keuruu             </t>
  </si>
  <si>
    <t xml:space="preserve">Kihniö             </t>
  </si>
  <si>
    <t xml:space="preserve">Kinnula            </t>
  </si>
  <si>
    <t xml:space="preserve">Kirkkonummi        </t>
  </si>
  <si>
    <t xml:space="preserve">Kitee              </t>
  </si>
  <si>
    <t xml:space="preserve">Kittilä            </t>
  </si>
  <si>
    <t xml:space="preserve">Kiuruvesi          </t>
  </si>
  <si>
    <t xml:space="preserve">Kivijärvi          </t>
  </si>
  <si>
    <t xml:space="preserve">Kokemäki           </t>
  </si>
  <si>
    <t xml:space="preserve">Kokkola            </t>
  </si>
  <si>
    <t xml:space="preserve">Kolari             </t>
  </si>
  <si>
    <t xml:space="preserve">Konnevesi          </t>
  </si>
  <si>
    <t xml:space="preserve">Kontiolahti        </t>
  </si>
  <si>
    <t xml:space="preserve">Korsnäs            </t>
  </si>
  <si>
    <t xml:space="preserve">Koski Tl           </t>
  </si>
  <si>
    <t xml:space="preserve">Kotka              </t>
  </si>
  <si>
    <t xml:space="preserve">Kouvola            </t>
  </si>
  <si>
    <t xml:space="preserve">Kristiinankaupunki </t>
  </si>
  <si>
    <t xml:space="preserve">Kruunupyy          </t>
  </si>
  <si>
    <t xml:space="preserve">Kuhmo              </t>
  </si>
  <si>
    <t xml:space="preserve">Kuhmoinen          </t>
  </si>
  <si>
    <t xml:space="preserve">Kuopio             </t>
  </si>
  <si>
    <t xml:space="preserve">Kuortane           </t>
  </si>
  <si>
    <t xml:space="preserve">Kurikka            </t>
  </si>
  <si>
    <t xml:space="preserve">Kustavi            </t>
  </si>
  <si>
    <t xml:space="preserve">Kuusamo            </t>
  </si>
  <si>
    <t xml:space="preserve">Outokumpu          </t>
  </si>
  <si>
    <t xml:space="preserve">Kyyjärvi           </t>
  </si>
  <si>
    <t xml:space="preserve">Kärkölä            </t>
  </si>
  <si>
    <t xml:space="preserve">Kärsämäki          </t>
  </si>
  <si>
    <t xml:space="preserve">Kemijärvi          </t>
  </si>
  <si>
    <t xml:space="preserve">Lahti              </t>
  </si>
  <si>
    <t xml:space="preserve">Laihia             </t>
  </si>
  <si>
    <t xml:space="preserve">Laitila            </t>
  </si>
  <si>
    <t xml:space="preserve">Lapinlahti         </t>
  </si>
  <si>
    <t xml:space="preserve">Lappajärvi         </t>
  </si>
  <si>
    <t xml:space="preserve">Lappeenranta       </t>
  </si>
  <si>
    <t xml:space="preserve">Lapinjärvi         </t>
  </si>
  <si>
    <t xml:space="preserve">Lapua              </t>
  </si>
  <si>
    <t xml:space="preserve">Laukaa             </t>
  </si>
  <si>
    <t xml:space="preserve">Lemi               </t>
  </si>
  <si>
    <t xml:space="preserve">Lempäälä           </t>
  </si>
  <si>
    <t xml:space="preserve">Leppävirta         </t>
  </si>
  <si>
    <t xml:space="preserve">Lestijärvi         </t>
  </si>
  <si>
    <t xml:space="preserve">Lieksa             </t>
  </si>
  <si>
    <t xml:space="preserve">Lieto              </t>
  </si>
  <si>
    <t xml:space="preserve">Liminka            </t>
  </si>
  <si>
    <t xml:space="preserve">Liperi             </t>
  </si>
  <si>
    <t xml:space="preserve">Loimaa             </t>
  </si>
  <si>
    <t xml:space="preserve">Loppi              </t>
  </si>
  <si>
    <t xml:space="preserve">Loviisa            </t>
  </si>
  <si>
    <t xml:space="preserve">Luhanka            </t>
  </si>
  <si>
    <t xml:space="preserve">Lumijoki           </t>
  </si>
  <si>
    <t xml:space="preserve">Luoto              </t>
  </si>
  <si>
    <t xml:space="preserve">Luumäki            </t>
  </si>
  <si>
    <t xml:space="preserve">Lohja              </t>
  </si>
  <si>
    <t xml:space="preserve">Maalahti           </t>
  </si>
  <si>
    <t xml:space="preserve">Marttila           </t>
  </si>
  <si>
    <t xml:space="preserve">Masku              </t>
  </si>
  <si>
    <t xml:space="preserve">Merijärvi          </t>
  </si>
  <si>
    <t xml:space="preserve">Merikarvia         </t>
  </si>
  <si>
    <t xml:space="preserve">Miehikkälä         </t>
  </si>
  <si>
    <t xml:space="preserve">Mikkeli            </t>
  </si>
  <si>
    <t xml:space="preserve">Muhos              </t>
  </si>
  <si>
    <t xml:space="preserve">Multia             </t>
  </si>
  <si>
    <t xml:space="preserve">Muonio             </t>
  </si>
  <si>
    <t xml:space="preserve">Mustasaari         </t>
  </si>
  <si>
    <t xml:space="preserve">Muurame            </t>
  </si>
  <si>
    <t xml:space="preserve">Mynämäki           </t>
  </si>
  <si>
    <t xml:space="preserve">Myrskylä           </t>
  </si>
  <si>
    <t xml:space="preserve">Mäntsälä           </t>
  </si>
  <si>
    <t xml:space="preserve">Mäntyharju         </t>
  </si>
  <si>
    <t xml:space="preserve">Mänttä-Vilppula             </t>
  </si>
  <si>
    <t xml:space="preserve">Naantali           </t>
  </si>
  <si>
    <t xml:space="preserve">Nakkila            </t>
  </si>
  <si>
    <t xml:space="preserve">Nivala             </t>
  </si>
  <si>
    <t xml:space="preserve">Nokia              </t>
  </si>
  <si>
    <t xml:space="preserve">Nousiainen         </t>
  </si>
  <si>
    <t xml:space="preserve">Nurmes             </t>
  </si>
  <si>
    <t xml:space="preserve">Nurmijärvi         </t>
  </si>
  <si>
    <t xml:space="preserve">Närpiö             </t>
  </si>
  <si>
    <t xml:space="preserve">Orimattila         </t>
  </si>
  <si>
    <t xml:space="preserve">Oripää             </t>
  </si>
  <si>
    <t xml:space="preserve">Oulainen           </t>
  </si>
  <si>
    <t xml:space="preserve">Oulu               </t>
  </si>
  <si>
    <t xml:space="preserve">Padasjoki          </t>
  </si>
  <si>
    <t xml:space="preserve">Paimio             </t>
  </si>
  <si>
    <t xml:space="preserve">Paltamo            </t>
  </si>
  <si>
    <t xml:space="preserve">Parikkala          </t>
  </si>
  <si>
    <t xml:space="preserve">Parkano            </t>
  </si>
  <si>
    <t xml:space="preserve">Pelkosenniemi      </t>
  </si>
  <si>
    <t xml:space="preserve">Perho              </t>
  </si>
  <si>
    <t xml:space="preserve">Pertunmaa          </t>
  </si>
  <si>
    <t xml:space="preserve">Petäjävesi         </t>
  </si>
  <si>
    <t xml:space="preserve">Pieksämäki         </t>
  </si>
  <si>
    <t xml:space="preserve">Pielavesi          </t>
  </si>
  <si>
    <t xml:space="preserve">Pietarsaari        </t>
  </si>
  <si>
    <t>Pedersören kunta</t>
  </si>
  <si>
    <t xml:space="preserve">Pihtipudas         </t>
  </si>
  <si>
    <t xml:space="preserve">Pirkkala           </t>
  </si>
  <si>
    <t xml:space="preserve">Polvijärvi         </t>
  </si>
  <si>
    <t xml:space="preserve">Pomarkku           </t>
  </si>
  <si>
    <t xml:space="preserve">Pori               </t>
  </si>
  <si>
    <t xml:space="preserve">Pornainen          </t>
  </si>
  <si>
    <t xml:space="preserve">Posio              </t>
  </si>
  <si>
    <t xml:space="preserve">Pudasjärvi         </t>
  </si>
  <si>
    <t xml:space="preserve">Pukkila            </t>
  </si>
  <si>
    <t xml:space="preserve">Punkalaidun        </t>
  </si>
  <si>
    <t xml:space="preserve">Puolanka           </t>
  </si>
  <si>
    <t xml:space="preserve">Puumala            </t>
  </si>
  <si>
    <t xml:space="preserve">Pyhäjoki           </t>
  </si>
  <si>
    <t xml:space="preserve">Pyhäntä            </t>
  </si>
  <si>
    <t xml:space="preserve">Pyhäranta          </t>
  </si>
  <si>
    <t xml:space="preserve">Pälkäne            </t>
  </si>
  <si>
    <t xml:space="preserve">Pöytyä             </t>
  </si>
  <si>
    <t xml:space="preserve">Porvoo             </t>
  </si>
  <si>
    <t xml:space="preserve">Raahe              </t>
  </si>
  <si>
    <t xml:space="preserve">Raisio             </t>
  </si>
  <si>
    <t xml:space="preserve">Rantasalmi         </t>
  </si>
  <si>
    <t xml:space="preserve">Ranua              </t>
  </si>
  <si>
    <t xml:space="preserve">Rauma              </t>
  </si>
  <si>
    <t xml:space="preserve">Rautalampi         </t>
  </si>
  <si>
    <t xml:space="preserve">Rautavaara         </t>
  </si>
  <si>
    <t xml:space="preserve">Rautjärvi          </t>
  </si>
  <si>
    <t xml:space="preserve">Reisjärvi          </t>
  </si>
  <si>
    <t xml:space="preserve">Riihimäki          </t>
  </si>
  <si>
    <t xml:space="preserve">Ristijärvi         </t>
  </si>
  <si>
    <t xml:space="preserve">Rovaniemi          </t>
  </si>
  <si>
    <t xml:space="preserve">Ruokolahti         </t>
  </si>
  <si>
    <t xml:space="preserve">Ruovesi            </t>
  </si>
  <si>
    <t xml:space="preserve">Rusko              </t>
  </si>
  <si>
    <t xml:space="preserve">Rääkkylä           </t>
  </si>
  <si>
    <t xml:space="preserve">Saarijärvi         </t>
  </si>
  <si>
    <t xml:space="preserve">Salla              </t>
  </si>
  <si>
    <t xml:space="preserve">Salo               </t>
  </si>
  <si>
    <t xml:space="preserve">Sauvo              </t>
  </si>
  <si>
    <t xml:space="preserve">Savitaipale        </t>
  </si>
  <si>
    <t xml:space="preserve">Savonlinna         </t>
  </si>
  <si>
    <t xml:space="preserve">Savukoski          </t>
  </si>
  <si>
    <t xml:space="preserve">Seinäjoki          </t>
  </si>
  <si>
    <t xml:space="preserve">Sievi              </t>
  </si>
  <si>
    <t xml:space="preserve">Siikainen          </t>
  </si>
  <si>
    <t xml:space="preserve">Siikajoki          </t>
  </si>
  <si>
    <t xml:space="preserve">Siilinjärvi        </t>
  </si>
  <si>
    <t xml:space="preserve">Simo               </t>
  </si>
  <si>
    <t xml:space="preserve">Sipoo              </t>
  </si>
  <si>
    <t xml:space="preserve">Siuntio            </t>
  </si>
  <si>
    <t xml:space="preserve">Sodankylä          </t>
  </si>
  <si>
    <t xml:space="preserve">Soini              </t>
  </si>
  <si>
    <t xml:space="preserve">Somero             </t>
  </si>
  <si>
    <t xml:space="preserve">Sonkajärvi         </t>
  </si>
  <si>
    <t xml:space="preserve">Sotkamo            </t>
  </si>
  <si>
    <t xml:space="preserve">Sulkava            </t>
  </si>
  <si>
    <t xml:space="preserve">Suomussalmi        </t>
  </si>
  <si>
    <t xml:space="preserve">Suonenjoki         </t>
  </si>
  <si>
    <t xml:space="preserve">Sysmä              </t>
  </si>
  <si>
    <t xml:space="preserve">Säkylä             </t>
  </si>
  <si>
    <t xml:space="preserve">Vaala              </t>
  </si>
  <si>
    <t xml:space="preserve">Taipalsaari        </t>
  </si>
  <si>
    <t xml:space="preserve">Taivalkoski        </t>
  </si>
  <si>
    <t xml:space="preserve">Taivassalo         </t>
  </si>
  <si>
    <t xml:space="preserve">Tammela            </t>
  </si>
  <si>
    <t xml:space="preserve">Tampere            </t>
  </si>
  <si>
    <t xml:space="preserve">Tervo              </t>
  </si>
  <si>
    <t xml:space="preserve">Tervola            </t>
  </si>
  <si>
    <t xml:space="preserve">Teuva              </t>
  </si>
  <si>
    <t xml:space="preserve">Tohmajärvi         </t>
  </si>
  <si>
    <t xml:space="preserve">Toholampi          </t>
  </si>
  <si>
    <t xml:space="preserve">Toivakka           </t>
  </si>
  <si>
    <t xml:space="preserve">Tornio             </t>
  </si>
  <si>
    <t xml:space="preserve">Turku              </t>
  </si>
  <si>
    <t xml:space="preserve">Pello              </t>
  </si>
  <si>
    <t xml:space="preserve">Tuusniemi          </t>
  </si>
  <si>
    <t xml:space="preserve">Tuusula            </t>
  </si>
  <si>
    <t xml:space="preserve">Tyrnävä            </t>
  </si>
  <si>
    <t xml:space="preserve">Ulvila             </t>
  </si>
  <si>
    <t xml:space="preserve">Urjala             </t>
  </si>
  <si>
    <t xml:space="preserve">Utajärvi           </t>
  </si>
  <si>
    <t xml:space="preserve">Utsjoki            </t>
  </si>
  <si>
    <t xml:space="preserve">Uurainen           </t>
  </si>
  <si>
    <t xml:space="preserve">Uusikaarlepyy      </t>
  </si>
  <si>
    <t xml:space="preserve">Uusikaupunki       </t>
  </si>
  <si>
    <t xml:space="preserve">Vaasa              </t>
  </si>
  <si>
    <t xml:space="preserve">Valkeakoski        </t>
  </si>
  <si>
    <t xml:space="preserve">Varkaus            </t>
  </si>
  <si>
    <t xml:space="preserve">Vehmaa             </t>
  </si>
  <si>
    <t xml:space="preserve">Vesanto            </t>
  </si>
  <si>
    <t xml:space="preserve">Vesilahti          </t>
  </si>
  <si>
    <t xml:space="preserve">Veteli             </t>
  </si>
  <si>
    <t xml:space="preserve">Vieremä            </t>
  </si>
  <si>
    <t xml:space="preserve">Vihti              </t>
  </si>
  <si>
    <t xml:space="preserve">Viitasaari         </t>
  </si>
  <si>
    <t xml:space="preserve">Vimpeli            </t>
  </si>
  <si>
    <t xml:space="preserve">Virolahti          </t>
  </si>
  <si>
    <t xml:space="preserve">Virrat             </t>
  </si>
  <si>
    <t xml:space="preserve">Ylitornio          </t>
  </si>
  <si>
    <t xml:space="preserve">Ylivieska          </t>
  </si>
  <si>
    <t xml:space="preserve">Ylöjärvi           </t>
  </si>
  <si>
    <t xml:space="preserve">Ypäjä              </t>
  </si>
  <si>
    <t xml:space="preserve">Ähtäri             </t>
  </si>
  <si>
    <t xml:space="preserve">Äänekoski          </t>
  </si>
  <si>
    <t>(valtio / kotikuntaa vailla olevien menot)</t>
  </si>
  <si>
    <t>Ikärakenne:</t>
  </si>
  <si>
    <t>Muiden laskennallisten kustannusten kriteerit:</t>
  </si>
  <si>
    <t>Työttömyysaste</t>
  </si>
  <si>
    <t>Kaksikielisyys</t>
  </si>
  <si>
    <t>Vieraskielisyys</t>
  </si>
  <si>
    <t>Asukastiheys</t>
  </si>
  <si>
    <t>Saaristokunta</t>
  </si>
  <si>
    <t>Saaristo-osakunta</t>
  </si>
  <si>
    <t>Koulutustausta</t>
  </si>
  <si>
    <t>Lisäosat:</t>
  </si>
  <si>
    <t>Saamen kotiseutualueen kunta</t>
  </si>
  <si>
    <t>Työpaikkaomavaraisuus</t>
  </si>
  <si>
    <t>Kotikuntakorvaukset:</t>
  </si>
  <si>
    <t>Perushinta</t>
  </si>
  <si>
    <t>Alv-prosentti</t>
  </si>
  <si>
    <t>6 vuotiaita</t>
  </si>
  <si>
    <t>85 vuotta täyttäneitä</t>
  </si>
  <si>
    <t>0–5-vuotiaita</t>
  </si>
  <si>
    <t>7–12-vuotiaita</t>
  </si>
  <si>
    <t>13–15-vuotiaita</t>
  </si>
  <si>
    <t>16–18-vuotiaita</t>
  </si>
  <si>
    <t>19–64-vuotiaita</t>
  </si>
  <si>
    <t>65–74-vuotiaita</t>
  </si>
  <si>
    <t>75–84-vuotiaita</t>
  </si>
  <si>
    <t>Laskennalliset kustannukset, IKÄRAKENNE yhteensä, €</t>
  </si>
  <si>
    <t>Kunta-numero</t>
  </si>
  <si>
    <t>Laskennalliset kustannukset ikäryhmittäin, €:</t>
  </si>
  <si>
    <t>Ikä 0–5</t>
  </si>
  <si>
    <t>Ikä 7–12</t>
  </si>
  <si>
    <t>Ikä 13–15</t>
  </si>
  <si>
    <t>Ikä 16–18</t>
  </si>
  <si>
    <t>Ikä 19–64</t>
  </si>
  <si>
    <t>Ikä 65–74</t>
  </si>
  <si>
    <t>Ikä 75–84</t>
  </si>
  <si>
    <t>Työttömyyskerroin</t>
  </si>
  <si>
    <t>Kieliasema</t>
  </si>
  <si>
    <t>Kieliasema:</t>
  </si>
  <si>
    <t>0 = yksikielinen S</t>
  </si>
  <si>
    <t>1 = kaksikielinen S</t>
  </si>
  <si>
    <t xml:space="preserve">2 = yksikielinen  R </t>
  </si>
  <si>
    <t>3 = kaksikielinen R</t>
  </si>
  <si>
    <t xml:space="preserve">Vieraskielisten osuus </t>
  </si>
  <si>
    <t>Vieraskielisyyskerroin</t>
  </si>
  <si>
    <t>Asukastiehys</t>
  </si>
  <si>
    <t>Asukastiheyskerroin (maks kerroin x20)</t>
  </si>
  <si>
    <t>Saaristoasema</t>
  </si>
  <si>
    <t>0 = ei</t>
  </si>
  <si>
    <t>1 = saaristo</t>
  </si>
  <si>
    <t>2 = saaristo, &gt; 50 % i.k.t.</t>
  </si>
  <si>
    <t>3 = saaristo-osakunta</t>
  </si>
  <si>
    <t>Koulutustausta, ilman tutkintoa osuus</t>
  </si>
  <si>
    <t>Koulutustaustakerroin</t>
  </si>
  <si>
    <t>Saaristoasema:</t>
  </si>
  <si>
    <t>Laskennalliset kustannukset, €</t>
  </si>
  <si>
    <t>Kaksikielisyys I (koko väestö)</t>
  </si>
  <si>
    <t>Kaksikielisyys II, (ruotsink.)</t>
  </si>
  <si>
    <t>Maan alin:</t>
  </si>
  <si>
    <t xml:space="preserve">Maan alin: </t>
  </si>
  <si>
    <t>Muut lask. kustannukset pl. sairastavuus</t>
  </si>
  <si>
    <t>Muut lask. kustannukset yhteensä</t>
  </si>
  <si>
    <t>Saamenkielisen väestön osuus, %</t>
  </si>
  <si>
    <t>Työpaikkaomavaraisuuskerroin</t>
  </si>
  <si>
    <t>Saamen kotiseutu</t>
  </si>
  <si>
    <t>Saamen kotiseutu, 1 = kyllä 0 = ei</t>
  </si>
  <si>
    <t xml:space="preserve">Työpaikkaomavaraisuus </t>
  </si>
  <si>
    <t>maan alin:</t>
  </si>
  <si>
    <t>Valtionosuus, €</t>
  </si>
  <si>
    <t>PTT-vähennys</t>
  </si>
  <si>
    <t xml:space="preserve">Vähennykset yhteensä </t>
  </si>
  <si>
    <t>TMT-kompensaatio (työmarkkinatuki v. 2006)</t>
  </si>
  <si>
    <t>V. 2010 järjestelmämuutoksen tasaus</t>
  </si>
  <si>
    <t>TMT-uudistukseen liittyvä vos-tasaus (työmarkkinatuki v. 2015)</t>
  </si>
  <si>
    <t xml:space="preserve">Lisäykset yhteensä </t>
  </si>
  <si>
    <t>Lisäysket ja vähennykset yhteensä, €</t>
  </si>
  <si>
    <t>Valtionosuuden lisäykset, €</t>
  </si>
  <si>
    <t>Valtionosuuden vähennykset, €</t>
  </si>
  <si>
    <t>Kunnallisvero (maksuunpantu), €</t>
  </si>
  <si>
    <t>Verotettava tulo (kunnallisvero), €</t>
  </si>
  <si>
    <t>Kiinteistöveropohja; yhdinvoimalaitokset (laskennallinen), €</t>
  </si>
  <si>
    <t>Laskennallinen verotulo yhteensä, €</t>
  </si>
  <si>
    <t>Laskennallinen verotulo yhteensä, €/asukas (=tasausraja)</t>
  </si>
  <si>
    <t>Erotus = tasausrja - laskennallnen verotulo, €/asukas</t>
  </si>
  <si>
    <t>Tasausrajan ylittävän osan luon. log</t>
  </si>
  <si>
    <t>Tasausvähennys- %, (30+luon.log)</t>
  </si>
  <si>
    <t>Tasaus,  €/asukas</t>
  </si>
  <si>
    <t>Tasaus, €</t>
  </si>
  <si>
    <t>Kuntanumero /opetuksen järjestäjän tunnus</t>
  </si>
  <si>
    <t>Kotikuntakorvaukset, tulot</t>
  </si>
  <si>
    <t>Alv</t>
  </si>
  <si>
    <t>Kotikuntakorvaukset, menot</t>
  </si>
  <si>
    <t>Kotikuntakorvaukset, netto</t>
  </si>
  <si>
    <t>Kunta /opetuksen järjestäjä</t>
  </si>
  <si>
    <t>Muutos, euroa</t>
  </si>
  <si>
    <t>Laskentatekijät</t>
  </si>
  <si>
    <t>Kuntien lkm:</t>
  </si>
  <si>
    <t>HELSINGIN YLIOPISTO</t>
  </si>
  <si>
    <t>JYVÄSKYLÄN YLIOPISTO</t>
  </si>
  <si>
    <t>OULUN YLIOPISTO</t>
  </si>
  <si>
    <t>TURUN YLIOPISTO</t>
  </si>
  <si>
    <t>ÅBO AKADEMI</t>
  </si>
  <si>
    <t>LAPIN YLIOPISTO</t>
  </si>
  <si>
    <t>Työpaikat 2018</t>
  </si>
  <si>
    <t>Työlliset 2018</t>
  </si>
  <si>
    <t>Saamenkielisen väestön määrä 31.12.2019</t>
  </si>
  <si>
    <t>30 - 54 v. väestön määrä 31.12.2019</t>
  </si>
  <si>
    <t>30 - 54 v. ilman tutkintoa 31.12.2019</t>
  </si>
  <si>
    <t>Vuoden 2021 kuntajaolla.</t>
  </si>
  <si>
    <t>ALAJÄRVEN KAUPUNKI</t>
  </si>
  <si>
    <t>ALAVIESKAN KUNTA</t>
  </si>
  <si>
    <t>ALAVUDEN KAUPUNKI</t>
  </si>
  <si>
    <t>ASIKKALAN KUNTA</t>
  </si>
  <si>
    <t>ASKOLAN KUNTA</t>
  </si>
  <si>
    <t>AURAN KUNTA</t>
  </si>
  <si>
    <t>AKAAN KAUPUNKI</t>
  </si>
  <si>
    <t>ENONKOSKEN KUNTA</t>
  </si>
  <si>
    <t>ENONTEKIÖN KUNTA</t>
  </si>
  <si>
    <t>ESPOON KAUPUNKI</t>
  </si>
  <si>
    <t>EURAN KUNTA</t>
  </si>
  <si>
    <t>EURAJOEN KUNTA</t>
  </si>
  <si>
    <t>EVIJÄRVEN KUNTA</t>
  </si>
  <si>
    <t>FORSSAN KAUPUNKI</t>
  </si>
  <si>
    <t>HAAPAJÄRVEN KAUPUNKI</t>
  </si>
  <si>
    <t>HAAPAVEDEN KAUPUNKI</t>
  </si>
  <si>
    <t>HAILUODON KUNTA</t>
  </si>
  <si>
    <t>HALSUAN KUNTA</t>
  </si>
  <si>
    <t>HAMINAN KAUPUNKI</t>
  </si>
  <si>
    <t>HANKASALMEN KUNTA</t>
  </si>
  <si>
    <t>HANGON KAUPUNKI</t>
  </si>
  <si>
    <t>HARJAVALLAN KAUPUNKI</t>
  </si>
  <si>
    <t>HARTOLAN KUNTA</t>
  </si>
  <si>
    <t>HATTULAN KUNTA</t>
  </si>
  <si>
    <t>HAUSJÄRVEN KUNTA</t>
  </si>
  <si>
    <t>HEINÄVEDEN KUNTA</t>
  </si>
  <si>
    <t>HELSINGIN KAUPUNKI</t>
  </si>
  <si>
    <t>VANTAAN KAUPUNKI</t>
  </si>
  <si>
    <t>HIRVENSALMEN KUNTA</t>
  </si>
  <si>
    <t>HOLLOLAN KUNTA</t>
  </si>
  <si>
    <t>HUITTISTEN KAUPUNKI</t>
  </si>
  <si>
    <t>HUMPPILAN KUNTA</t>
  </si>
  <si>
    <t>HYRYNSALMEN KUNTA</t>
  </si>
  <si>
    <t>HYVINKÄÄN KAUPUNKI</t>
  </si>
  <si>
    <t>HÄMEENKYRÖN KUNTA</t>
  </si>
  <si>
    <t>HÄMEENLINNAN KAUPUNKI</t>
  </si>
  <si>
    <t>HEINOLAN KAUPUNKI</t>
  </si>
  <si>
    <t>IIN KUNTA</t>
  </si>
  <si>
    <t>IISALMEN KAUPUNKI</t>
  </si>
  <si>
    <t>IITIN KUNTA</t>
  </si>
  <si>
    <t>IKAALISTEN KAUPUNKI</t>
  </si>
  <si>
    <t>ILMAJOEN KUNTA</t>
  </si>
  <si>
    <t>ILOMANTSIN KUNTA</t>
  </si>
  <si>
    <t>INARIN KUNTA</t>
  </si>
  <si>
    <t>INKOON KUNTA</t>
  </si>
  <si>
    <t>ISOJOEN KUNTA</t>
  </si>
  <si>
    <t>ISONKYRÖN KUNTA</t>
  </si>
  <si>
    <t>IMATRAN KAUPUNKI</t>
  </si>
  <si>
    <t>JANAKKALAN KUNTA</t>
  </si>
  <si>
    <t>JOENSUUN KAUPUNKI</t>
  </si>
  <si>
    <t>JOKIOISTEN KUNTA</t>
  </si>
  <si>
    <t>JOROISTEN KUNTA</t>
  </si>
  <si>
    <t>JOUTSAN KUNTA</t>
  </si>
  <si>
    <t>JUUAN KUNTA</t>
  </si>
  <si>
    <t>JUUPAJOEN KUNTA</t>
  </si>
  <si>
    <t>JUVAN KUNTA</t>
  </si>
  <si>
    <t>JYVÄSKYLÄN KAUPUNKI</t>
  </si>
  <si>
    <t>JÄMIJÄRVEN KUNTA</t>
  </si>
  <si>
    <t>JÄMSÄN KAUPUNKI</t>
  </si>
  <si>
    <t>JÄRVENPÄÄN KAUPUNKI</t>
  </si>
  <si>
    <t>KAARINAN KAUPUNKI</t>
  </si>
  <si>
    <t>KAAVIN KUNTA</t>
  </si>
  <si>
    <t>KAJAANIN KAUPUNKI</t>
  </si>
  <si>
    <t>KALAJOEN KAUPUNKI</t>
  </si>
  <si>
    <t>KANGASALAN KAUPUNKI</t>
  </si>
  <si>
    <t>KANGASNIEMEN KUNTA</t>
  </si>
  <si>
    <t>KANKAANPÄÄN KAUPUNKI</t>
  </si>
  <si>
    <t>KANNONKOSKEN KUNTA</t>
  </si>
  <si>
    <t>KANNUKSEN KAUPUNKI</t>
  </si>
  <si>
    <t>KARIJOEN KUNTA</t>
  </si>
  <si>
    <t>KARKKILAN KAUPUNKI</t>
  </si>
  <si>
    <t>KARSTULAN KUNTA</t>
  </si>
  <si>
    <t>KARVIAN KUNTA</t>
  </si>
  <si>
    <t>KASKISTEN KAUPUNKI</t>
  </si>
  <si>
    <t>KAUHAJOEN KAUPUNKI</t>
  </si>
  <si>
    <t>KAUHAVAN KAUPUNKI</t>
  </si>
  <si>
    <t>KAUNIAISTEN KAUPUNKI</t>
  </si>
  <si>
    <t>KAUSTISEN KUNTA</t>
  </si>
  <si>
    <t>KEITELEEN KUNTA</t>
  </si>
  <si>
    <t>KEMIN KAUPUNKI</t>
  </si>
  <si>
    <t>KEMINMAAN KUNTA</t>
  </si>
  <si>
    <t>KEMPELEEN KUNTA</t>
  </si>
  <si>
    <t>KERAVAN KAUPUNKI</t>
  </si>
  <si>
    <t>KEURUUN KAUPUNKI</t>
  </si>
  <si>
    <t>KIHNIÖN KUNTA</t>
  </si>
  <si>
    <t>KINNULAN KUNTA</t>
  </si>
  <si>
    <t>KIRKKONUMMEN KUNTA</t>
  </si>
  <si>
    <t>KITEEN KAUPUNKI</t>
  </si>
  <si>
    <t>KITTILÄN KUNTA</t>
  </si>
  <si>
    <t>KIURUVEDEN KAUPUNKI</t>
  </si>
  <si>
    <t>KIVIJÄRVEN KUNTA</t>
  </si>
  <si>
    <t>KOKEMÄEN KAUPUNKI</t>
  </si>
  <si>
    <t>KOKKOLAN KAUPUNKI</t>
  </si>
  <si>
    <t>KOLARIN KUNTA</t>
  </si>
  <si>
    <t>KONNEVEDEN KUNTA</t>
  </si>
  <si>
    <t>KONTIOLAHDEN KUNTA</t>
  </si>
  <si>
    <t>KORSNÄS KOMMUN</t>
  </si>
  <si>
    <t>KOSKEN TL KUNTA</t>
  </si>
  <si>
    <t>KOTKAN KAUPUNKI</t>
  </si>
  <si>
    <t>KOUVOLAN KAUPUNKI</t>
  </si>
  <si>
    <t>KRISTIINANKAUPUNKI</t>
  </si>
  <si>
    <t>KRONOBY KOMMUN</t>
  </si>
  <si>
    <t>KUHMON KAUPUNKI</t>
  </si>
  <si>
    <t>KUHMOISTEN KUNTA</t>
  </si>
  <si>
    <t>KUOPION KAUPUNKI</t>
  </si>
  <si>
    <t>KUORTANEEN KUNTA</t>
  </si>
  <si>
    <t>KURIKAN KAUPUNKI</t>
  </si>
  <si>
    <t>KUSTAVIN KUNTA</t>
  </si>
  <si>
    <t>KUUSAMON KAUPUNKI</t>
  </si>
  <si>
    <t>OUTOKUMMUN KAUPUNKI</t>
  </si>
  <si>
    <t>KYYJÄRVEN KUNTA</t>
  </si>
  <si>
    <t>KÄRKÖLÄN KUNTA</t>
  </si>
  <si>
    <t>KÄRSÄMÄEN KUNTA</t>
  </si>
  <si>
    <t>KEMIJÄRVEN KAUPUNKI</t>
  </si>
  <si>
    <t>KEMIÖNSAAREN KUNTA</t>
  </si>
  <si>
    <t>LAHDEN KAUPUNKI</t>
  </si>
  <si>
    <t>LAIHIAN KUNTA</t>
  </si>
  <si>
    <t>LAITILAN KAUPUNKI</t>
  </si>
  <si>
    <t>LAPINLAHDEN KUNTA</t>
  </si>
  <si>
    <t>LAPPAJÄRVEN KUNTA</t>
  </si>
  <si>
    <t>LAPPEENRANNAN KAUPUNKI</t>
  </si>
  <si>
    <t>LAPINJÄRVEN KUNTA</t>
  </si>
  <si>
    <t>LAPUAN KAUPUNKI</t>
  </si>
  <si>
    <t>LAUKAAN KUNTA</t>
  </si>
  <si>
    <t>LEMIN KUNTA</t>
  </si>
  <si>
    <t>LEMPÄÄLÄN KUNTA</t>
  </si>
  <si>
    <t>LEPPÄVIRRAN KUNTA</t>
  </si>
  <si>
    <t>LESTIJÄRVEN KUNTA</t>
  </si>
  <si>
    <t>LIEKSAN KAUPUNKI</t>
  </si>
  <si>
    <t>LIEDON KUNTA</t>
  </si>
  <si>
    <t>LIMINGAN KUNTA</t>
  </si>
  <si>
    <t>LIPERIN KUNTA</t>
  </si>
  <si>
    <t>LOIMAAN KAUPUNKI</t>
  </si>
  <si>
    <t>LOPEN KUNTA</t>
  </si>
  <si>
    <t>LOVIISAN KAUPUNKI</t>
  </si>
  <si>
    <t>LUHANGAN KUNTA</t>
  </si>
  <si>
    <t>LUMIJOEN KUNTA</t>
  </si>
  <si>
    <t>LARSMO KOMMUN</t>
  </si>
  <si>
    <t>LUUMÄEN KUNTA</t>
  </si>
  <si>
    <t>LOHJAN KAUPUNKI</t>
  </si>
  <si>
    <t>PARAISTEN KAUPUNKI</t>
  </si>
  <si>
    <t>MAALAHDEN KUNTA</t>
  </si>
  <si>
    <t>MARTTILAN KUNTA</t>
  </si>
  <si>
    <t>MASKUN KUNTA</t>
  </si>
  <si>
    <t>MERIJÄRVEN KUNTA</t>
  </si>
  <si>
    <t>MERIKARVIAN KUNTA</t>
  </si>
  <si>
    <t>MIKKELIN KAUPUNKI</t>
  </si>
  <si>
    <t>MUHOKSEN KUNTA</t>
  </si>
  <si>
    <t>MULTIAN KUNTA</t>
  </si>
  <si>
    <t>MUONION KUNTA</t>
  </si>
  <si>
    <t>MUSTASAAREN KUNTA</t>
  </si>
  <si>
    <t>MUURAMEN KUNTA</t>
  </si>
  <si>
    <t>MYNÄMÄEN KUNTA</t>
  </si>
  <si>
    <t>MYRSKYLÄN KUNTA</t>
  </si>
  <si>
    <t>MÄNTSÄLÄN KUNTA</t>
  </si>
  <si>
    <t>MÄNTYHARJUN KUNTA</t>
  </si>
  <si>
    <t>MÄNTTÄ-VILPPULAN KUNTA</t>
  </si>
  <si>
    <t>NAANTALIN KAUPUNKI</t>
  </si>
  <si>
    <t>NAKKILAN KUNTA</t>
  </si>
  <si>
    <t>NIVALAN KAUPUNKI</t>
  </si>
  <si>
    <t>NOKIAN KAUPUNKI</t>
  </si>
  <si>
    <t>NOUSIAISTEN KUNTA</t>
  </si>
  <si>
    <t>NURMEKSEN KAUPUNKI</t>
  </si>
  <si>
    <t>NURMIJÄRVEN KUNTA</t>
  </si>
  <si>
    <t>NÄRPES STAD</t>
  </si>
  <si>
    <t>ORIMATTILAN KAUPUNKI</t>
  </si>
  <si>
    <t>ORIPÄÄN KUNTA</t>
  </si>
  <si>
    <t>ORIVEDEN KAUPUNKI</t>
  </si>
  <si>
    <t>OULAISTEN KAUPUNKI</t>
  </si>
  <si>
    <t>OULUN KAUPUNKI</t>
  </si>
  <si>
    <t>PADASJOEN KUNTA</t>
  </si>
  <si>
    <t>PAIMION KAUPUNKI</t>
  </si>
  <si>
    <t>PALTAMON KUNTA</t>
  </si>
  <si>
    <t>PARIKKALAN KUNTA</t>
  </si>
  <si>
    <t>PARKANON KAUPUNKI</t>
  </si>
  <si>
    <t>PELKOSENNIEMEN KUNTA</t>
  </si>
  <si>
    <t>PERHON KUNTA</t>
  </si>
  <si>
    <t>PERTUNMAAN KUNTA</t>
  </si>
  <si>
    <t>PETÄJÄVEDEN KUNTA</t>
  </si>
  <si>
    <t>PIEKSÄMÄEN KAUPUNKI</t>
  </si>
  <si>
    <t>PIELAVEDEN KUNTA</t>
  </si>
  <si>
    <t>PIETARSAAREN KAUPUNKI</t>
  </si>
  <si>
    <t>PIHTIPUTAAN KUNTA</t>
  </si>
  <si>
    <t>PIRKKALAN KUNTA</t>
  </si>
  <si>
    <t>POLVIJÄRVEN KUNTA</t>
  </si>
  <si>
    <t>POMARKUN KUNTA</t>
  </si>
  <si>
    <t>PORIN KAUPUNKI</t>
  </si>
  <si>
    <t>PORNAISTEN KUNTA</t>
  </si>
  <si>
    <t>POSION KUNTA</t>
  </si>
  <si>
    <t>PUDASJÄRVEN KAUPUNKI</t>
  </si>
  <si>
    <t>PUKKILAN KUNTA</t>
  </si>
  <si>
    <t>PUNKALAITUMEN KUNTA</t>
  </si>
  <si>
    <t>PUOLANGAN KUNTA</t>
  </si>
  <si>
    <t>PUUMALAN KUNTA</t>
  </si>
  <si>
    <t>PYHTÄÄN KUNTA</t>
  </si>
  <si>
    <t>PYHÄJOEN KUNTA</t>
  </si>
  <si>
    <t>PYHÄJÄRVEN KAUPUNKI</t>
  </si>
  <si>
    <t>PYHÄNNÄN KUNTA</t>
  </si>
  <si>
    <t>PYHÄRANNAN KUNTA</t>
  </si>
  <si>
    <t>PÄLKÄNEEN KUNTA</t>
  </si>
  <si>
    <t>PÖYTYÄN KUNTA</t>
  </si>
  <si>
    <t>PORVOON KAUPUNKI</t>
  </si>
  <si>
    <t>RAAHEN KAUPUNKI</t>
  </si>
  <si>
    <t>RAISION KAUPUNKI</t>
  </si>
  <si>
    <t>RANTASALMEN KUNTA</t>
  </si>
  <si>
    <t>RANUAN KUNTA</t>
  </si>
  <si>
    <t>RAUMAN KAUPUNKI</t>
  </si>
  <si>
    <t>RAUTALAMMIN KUNTA</t>
  </si>
  <si>
    <t>RAUTAVAARAN KUNTA</t>
  </si>
  <si>
    <t>RAUTJÄRVEN KUNTA</t>
  </si>
  <si>
    <t>REISJÄRVEN KUNTA</t>
  </si>
  <si>
    <t>RIIHIMÄEN KAUPUNKI</t>
  </si>
  <si>
    <t>RISTIJÄRVEN KUNTA</t>
  </si>
  <si>
    <t>ROVANIEMEN KAUPUNKI</t>
  </si>
  <si>
    <t>RUOKOLAHDEN KUNTA</t>
  </si>
  <si>
    <t>RUOVEDEN KUNTA</t>
  </si>
  <si>
    <t>RUSKON KUNTA</t>
  </si>
  <si>
    <t>RÄÄKKYLÄN KUNTA</t>
  </si>
  <si>
    <t>RAASEPORIN KAUPUNKI</t>
  </si>
  <si>
    <t>SAARIJÄRVEN KAUPUNKI</t>
  </si>
  <si>
    <t>SALLAN KUNTA</t>
  </si>
  <si>
    <t>SALON KAUPUNKI</t>
  </si>
  <si>
    <t>SAUVON KUNTA</t>
  </si>
  <si>
    <t>SAVITAIPALEEN KUNTA</t>
  </si>
  <si>
    <t>SAVONLINNAN KAUPUNKI</t>
  </si>
  <si>
    <t>SAVUKOSKEN KUNTA</t>
  </si>
  <si>
    <t>SEINÄJOEN KAUPUNKI</t>
  </si>
  <si>
    <t>SIEVIN KUNTA</t>
  </si>
  <si>
    <t>SIIKAISTEN KUNTA</t>
  </si>
  <si>
    <t>SIIKAJOEN KUNTA</t>
  </si>
  <si>
    <t>SIILINJÄRVEN KUNTA</t>
  </si>
  <si>
    <t>SIMON KUNTA</t>
  </si>
  <si>
    <t>SIPOON KUNTA</t>
  </si>
  <si>
    <t>SIUNTION KUNTA</t>
  </si>
  <si>
    <t>SODANKYLÄN KUNTA</t>
  </si>
  <si>
    <t>SOININ KUNTA</t>
  </si>
  <si>
    <t>SOMERON KAUPUNKI</t>
  </si>
  <si>
    <t>SONKAJÄRVEN KUNTA</t>
  </si>
  <si>
    <t>SOTKAMON KUNTA</t>
  </si>
  <si>
    <t>SULKAVAN KUNTA</t>
  </si>
  <si>
    <t>SUOMUSSALMEN KUNTA</t>
  </si>
  <si>
    <t>SUONENJOEN KAUPUNKI</t>
  </si>
  <si>
    <t>SYSMÄN KUNTA</t>
  </si>
  <si>
    <t>SÄKYLÄN KUNTA</t>
  </si>
  <si>
    <t>VAALAN KUNTA</t>
  </si>
  <si>
    <t>SASTAMALAN KAUPUNKI</t>
  </si>
  <si>
    <t>SIIKALATVAN KUNTA</t>
  </si>
  <si>
    <t>TAIPALSAAREN KUNTA</t>
  </si>
  <si>
    <t>TAIVALKOSKEN KUNTA</t>
  </si>
  <si>
    <t>TAIVASSALON KUNTA</t>
  </si>
  <si>
    <t>TAMMELAN KUNTA</t>
  </si>
  <si>
    <t>TAMPEREEN KAUPUNKI</t>
  </si>
  <si>
    <t>TERVON KUNTA</t>
  </si>
  <si>
    <t>TERVOLAN KUNTA</t>
  </si>
  <si>
    <t>TEUVAN KUNTA</t>
  </si>
  <si>
    <t>TOHMAJÄRVEN KUNTA</t>
  </si>
  <si>
    <t>TOHOLAMMIN KUNTA</t>
  </si>
  <si>
    <t>TOIVAKAN KUNTA</t>
  </si>
  <si>
    <t>TORNION KAUPUNKI</t>
  </si>
  <si>
    <t>TURUN KAUPUNKI</t>
  </si>
  <si>
    <t>PELLON KUNTA</t>
  </si>
  <si>
    <t>TUUSNIEMEN KUNTA</t>
  </si>
  <si>
    <t>TUUSULAN KUNTA</t>
  </si>
  <si>
    <t>TYRNÄVÄN KUNTA</t>
  </si>
  <si>
    <t>ULVILAN KAUPUNKI</t>
  </si>
  <si>
    <t>URJALAN KUNTA</t>
  </si>
  <si>
    <t>UTAJÄRVEN KUNTA</t>
  </si>
  <si>
    <t>UTSJOEN KUNTA</t>
  </si>
  <si>
    <t>UURAISTEN KUNTA</t>
  </si>
  <si>
    <t>UUDENKAARLEPYYN KAUPUNKI</t>
  </si>
  <si>
    <t>UUDENKAUPUNGIN KAUPUNKI</t>
  </si>
  <si>
    <t>VAASAN KAUPUNKI</t>
  </si>
  <si>
    <t>VALKEAKOSKEN KAUPUNKI</t>
  </si>
  <si>
    <t>VARKAUDEN KAUPUNKI</t>
  </si>
  <si>
    <t>VEHMAAN KUNTA</t>
  </si>
  <si>
    <t>VESANNON KUNTA</t>
  </si>
  <si>
    <t>VESILAHDEN KUNTA</t>
  </si>
  <si>
    <t>VETELIN KUNTA</t>
  </si>
  <si>
    <t>VIEREMÄN KUNTA</t>
  </si>
  <si>
    <t>VIHDIN KUNTA</t>
  </si>
  <si>
    <t>VIITASAAREN KAUPUNKI</t>
  </si>
  <si>
    <t>VIROLAHDEN KUNTA</t>
  </si>
  <si>
    <t>VIRTAIN KAUPUNKI</t>
  </si>
  <si>
    <t>VÖYRIN KUNTA</t>
  </si>
  <si>
    <t>YLITORNION KUNTA</t>
  </si>
  <si>
    <t>YLIVIESKAN KAUPUNKI</t>
  </si>
  <si>
    <t>YLÖJÄRVEN KAUPUNKI</t>
  </si>
  <si>
    <t>YPÄJÄN KUNTA</t>
  </si>
  <si>
    <t>ÄHTÄRIN KAUPUNKI</t>
  </si>
  <si>
    <t>ÄÄNEKOSKEN KAUPUNKI</t>
  </si>
  <si>
    <t>2021, euroa</t>
  </si>
  <si>
    <t>Maksettava yhteisövero, €</t>
  </si>
  <si>
    <t>Laskennallinen kunnallisvero, €</t>
  </si>
  <si>
    <t>Laskennallinen kiinteistövero (ydinv.), €</t>
  </si>
  <si>
    <t xml:space="preserve">Kunnan  peruspalvelujen valtionosuus </t>
  </si>
  <si>
    <t>Maksatus (valtionosuus + verokomp. (ml. lykkäysten takaisinperintä)   + kotikuntakorv.)</t>
  </si>
  <si>
    <t>Kriisikuntien harkinnanvarainen yhdistymisavustus (-1,82 €/as)</t>
  </si>
  <si>
    <t>Kuntien digitalisaation kannustin (-1,82 €/as)</t>
  </si>
  <si>
    <t>Harkinnanvaraisten avustusten vähennys  (-1,82 €/as)</t>
  </si>
  <si>
    <t>Lääkäri- ja lääkintähelikoptereiden toiminnan rahoittaminen (-4,1 €/as)</t>
  </si>
  <si>
    <t>Maakuntien liittojen tehtävät (0,09 €/as)</t>
  </si>
  <si>
    <t>Ennakollinen kunnan peruspalvelujen valtionosuus vuonna 2022, yhteenveto</t>
  </si>
  <si>
    <t>Asukasmäärä 31.12.2020</t>
  </si>
  <si>
    <t>Laskennalliset kustannukset v. 2022, IKÄRAKENNE 31.12.2020</t>
  </si>
  <si>
    <t>Laskennalliset kustannukset v. 2022; MUUT KRITEERIT</t>
  </si>
  <si>
    <t>Sairastavuuskerroin (tiedot v. 2020)</t>
  </si>
  <si>
    <t>Työttömät työnhakijat v. 2020 (ennakko)</t>
  </si>
  <si>
    <t>Työvoima v. 2020 (ennakko)</t>
  </si>
  <si>
    <t>Keskim. työttömyysaste v. 2020 (ennakko), %</t>
  </si>
  <si>
    <t>Ruotsinkielisten määrä 31.12.2020</t>
  </si>
  <si>
    <t>Maapinta-ala km2, 31.12.2020</t>
  </si>
  <si>
    <t>Saaristoväestö 31.12.2020</t>
  </si>
  <si>
    <t>HUOM! 2019 tieto</t>
  </si>
  <si>
    <t>Perushinnat vuonna 2022</t>
  </si>
  <si>
    <t>Lisäosat vuonna 2022</t>
  </si>
  <si>
    <t>Syrjäisyysluku 2022-2026</t>
  </si>
  <si>
    <t>HUOM! 2018 tieto</t>
  </si>
  <si>
    <t>Eläketukivähennys (-1,27 €/as)</t>
  </si>
  <si>
    <t>Kuntien yhdistymisavustus (-1,82 €/as)</t>
  </si>
  <si>
    <t>MUNKKINIEMEN KOULUTUSSÄÄTIÖ SR</t>
  </si>
  <si>
    <t>TAMPEREEN KORKEAKOULUSÄÄTIÖ SR</t>
  </si>
  <si>
    <t>Kotikuntakorvaukset vuonna 2022, yhteenveto</t>
  </si>
  <si>
    <t>Veromuutosten (-menetysten) korvaus v. 2022</t>
  </si>
  <si>
    <t>Vieraskielisten määrä 31.12.2020</t>
  </si>
  <si>
    <t>Valtionosuuteen tehtävät vähennykset ja lisäykset v. 2022</t>
  </si>
  <si>
    <t>Veromenetysten korvaus vuodelta 2019</t>
  </si>
  <si>
    <t>Veromenetysten korvaus vuodelta 2010</t>
  </si>
  <si>
    <t>Veromenetysten korvaus vuodelta 2011</t>
  </si>
  <si>
    <t>Veromenetysten korvaus vuodelta 2012</t>
  </si>
  <si>
    <t>Veromenetysten korvaus vuodelta 2013</t>
  </si>
  <si>
    <t>Veromenetysten korvaus vuodelta 2014</t>
  </si>
  <si>
    <t>Veromenetysten korvaus vuodelta 2015</t>
  </si>
  <si>
    <t>Veromenetysten korvaus vuodelta 2016</t>
  </si>
  <si>
    <t>Veromenetysten korvaus vuodelta 2017</t>
  </si>
  <si>
    <t>Veromenetysten korvaus vuodelta 2018</t>
  </si>
  <si>
    <t>Veromenetysten korvaus vuodelta 2020</t>
  </si>
  <si>
    <t>Veromenetysten korvaus vuodelta 2021</t>
  </si>
  <si>
    <t>Veromenetysten korvaus vuodelta 2022</t>
  </si>
  <si>
    <t>Verolykkäysten takaisinperintä vuonna 2022</t>
  </si>
  <si>
    <t>Verokorvaukset vuosilta 2010-2021 yhteensä, €</t>
  </si>
  <si>
    <t>Verokorvaukset vuosilta 2010-2022 yhteensä, €</t>
  </si>
  <si>
    <t>Verokorvaukset (ml. Lykkäysten takaisinperintä) vuonna 2022</t>
  </si>
  <si>
    <t>Veroperustemuutoksista johtuvien veromenetysten korvaus</t>
  </si>
  <si>
    <t>2022, euroa</t>
  </si>
  <si>
    <t>Verovuoden 2020 arvioidut verotiedot.</t>
  </si>
  <si>
    <t>Keskimääräinen tuloveroprosentti: 19,97%</t>
  </si>
  <si>
    <t>Asukasluku vuodenvaihde 2019/2020</t>
  </si>
  <si>
    <t>Verotulohin perustuva valtionosuuksien tasaus v. 2022</t>
  </si>
  <si>
    <t>VIMPELIN KUNTA</t>
  </si>
  <si>
    <t>MIEHIKKÄLÄN KUNTA</t>
  </si>
  <si>
    <t>Tasausraja: 4 066,70 euroa/as</t>
  </si>
  <si>
    <t>Aloittavien koulujen rahoitukseen liittyvä vähennys (-0,05 €/as)</t>
  </si>
  <si>
    <t>Kumulatiivinen verotuloasteen muutoksen neutralisointi (muutos edellisestä vuodesta) (-19,38 €/as)</t>
  </si>
  <si>
    <t>Korvaus kunnille velvollisuudesta osallistua sote-uudistuksen valmisteluun (0,36 €/as)</t>
  </si>
  <si>
    <t>Kotikuntakorvaus, netto</t>
  </si>
  <si>
    <t>VM/KAO 5.10.2021</t>
  </si>
  <si>
    <t>Tuloveroprosentti v.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</si>
</sst>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0">
    <numFmt numFmtId="43" formatCode="_-* #,##0.00_-;\-* #,##0.00_-;_-* &quot;-&quot;??_-;_-@_-"/>
    <numFmt numFmtId="164" formatCode="_-* #,##0.00\ _€_-;\-* #,##0.00\ _€_-;_-* &quot;-&quot;??\ _€_-;_-@_-"/>
    <numFmt numFmtId="165" formatCode="#,##0.00000"/>
    <numFmt numFmtId="166" formatCode="#,##0_ ;[Red]\-#,##0\ "/>
    <numFmt numFmtId="167" formatCode="#,##0_ ;\-#,##0\ "/>
    <numFmt numFmtId="168" formatCode="0.0000"/>
    <numFmt numFmtId="169" formatCode="0.000"/>
    <numFmt numFmtId="170" formatCode="0.0\ %"/>
    <numFmt numFmtId="171" formatCode="0.00000"/>
    <numFmt numFmtId="172" formatCode="#,##0.00\ &quot;€&quot;"/>
    <numFmt numFmtId="173" formatCode="#,##0.000"/>
    <numFmt numFmtId="174" formatCode="#,##0.00_ ;[Red]\-#,##0.00\ "/>
    <numFmt numFmtId="175" formatCode="#,##0.000_ ;[Red]\-#,##0.000\ "/>
    <numFmt numFmtId="176" formatCode="0.0"/>
    <numFmt numFmtId="177" formatCode="#,##0.0"/>
    <numFmt numFmtId="178" formatCode="#,##0.0000"/>
    <numFmt numFmtId="179" formatCode="#,##0.00000000_ ;[Red]\-#,##0.00000000\ "/>
    <numFmt numFmtId="180" formatCode="#,##0.0000_ ;[Red]\-#,##0.0000\ "/>
    <numFmt numFmtId="181" formatCode="#,##0.0_ ;[Red]\-#,##0.0\ "/>
    <numFmt numFmtId="182" formatCode="000"/>
  </numFmts>
  <fonts count="48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sz val="11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rgb="FFFF0000"/>
      <name val="Arial"/>
      <family val="2"/>
    </font>
    <font>
      <sz val="8"/>
      <color theme="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rgb="FFFF0000"/>
      <name val="Arial"/>
      <family val="2"/>
    </font>
    <font>
      <u/>
      <sz val="11"/>
      <name val="Arial"/>
      <family val="2"/>
    </font>
    <font>
      <b/>
      <sz val="11"/>
      <color theme="1"/>
      <name val="Arial"/>
      <family val="2"/>
    </font>
    <font>
      <b/>
      <sz val="8"/>
      <color theme="1"/>
      <name val="Arial"/>
      <family val="2"/>
    </font>
    <font>
      <sz val="11"/>
      <color indexed="8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b/>
      <sz val="8"/>
      <color rgb="FFFF0000"/>
      <name val="Arial"/>
      <family val="2"/>
    </font>
    <font>
      <sz val="8"/>
      <color indexed="30"/>
      <name val="Arial"/>
      <family val="2"/>
    </font>
    <font>
      <i/>
      <sz val="8"/>
      <color theme="1"/>
      <name val="Arial"/>
      <family val="2"/>
    </font>
    <font>
      <u/>
      <sz val="9"/>
      <color theme="1"/>
      <name val="Arial"/>
      <family val="2"/>
    </font>
    <font>
      <sz val="8"/>
      <color theme="1"/>
      <name val="Arial"/>
      <family val="2"/>
      <scheme val="minor"/>
    </font>
    <font>
      <strike/>
      <sz val="8"/>
      <color theme="1"/>
      <name val="Arial"/>
      <family val="2"/>
    </font>
    <font>
      <u/>
      <sz val="8"/>
      <color theme="1"/>
      <name val="Arial"/>
      <family val="2"/>
    </font>
    <font>
      <strike/>
      <sz val="8"/>
      <color theme="1"/>
      <name val="Arial"/>
      <family val="2"/>
      <scheme val="minor"/>
    </font>
    <font>
      <sz val="9"/>
      <color theme="1"/>
      <name val="Arial"/>
      <family val="2"/>
      <scheme val="minor"/>
    </font>
    <font>
      <sz val="11"/>
      <name val="Arial"/>
      <family val="2"/>
      <scheme val="minor"/>
    </font>
    <font>
      <sz val="9"/>
      <color indexed="8"/>
      <name val="Verdana"/>
      <family val="2"/>
    </font>
    <font>
      <sz val="9"/>
      <name val="Arial"/>
      <family val="2"/>
    </font>
    <font>
      <b/>
      <u/>
      <sz val="11"/>
      <color theme="1"/>
      <name val="Arial"/>
      <family val="2"/>
      <scheme val="minor"/>
    </font>
    <font>
      <b/>
      <u/>
      <sz val="11"/>
      <color rgb="FFFF0000"/>
      <name val="Arial"/>
      <family val="2"/>
    </font>
    <font>
      <b/>
      <sz val="10"/>
      <color rgb="FFFF0000"/>
      <name val="Arial"/>
      <family val="2"/>
    </font>
    <font>
      <b/>
      <sz val="11"/>
      <color rgb="FFFF0000"/>
      <name val="Arial"/>
      <family val="2"/>
    </font>
    <font>
      <i/>
      <sz val="11"/>
      <name val="Arial"/>
      <family val="2"/>
    </font>
    <font>
      <u/>
      <sz val="11"/>
      <color rgb="FFFF0000"/>
      <name val="Arial"/>
      <family val="2"/>
    </font>
    <font>
      <b/>
      <sz val="11"/>
      <color theme="0"/>
      <name val="Arial"/>
      <family val="2"/>
      <scheme val="minor"/>
    </font>
    <font>
      <sz val="11"/>
      <color theme="0"/>
      <name val="Arial"/>
      <family val="2"/>
      <scheme val="minor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sz val="8"/>
      <color theme="0"/>
      <name val="Arial"/>
      <family val="2"/>
    </font>
    <font>
      <b/>
      <i/>
      <sz val="11"/>
      <name val="Arial"/>
      <family val="2"/>
    </font>
    <font>
      <b/>
      <sz val="11"/>
      <color indexed="8"/>
      <name val="Arial"/>
      <family val="2"/>
    </font>
    <font>
      <b/>
      <u/>
      <sz val="11"/>
      <name val="Arial"/>
      <family val="2"/>
    </font>
    <font>
      <sz val="11"/>
      <color theme="0"/>
      <name val="Arial"/>
      <family val="2"/>
    </font>
    <font>
      <sz val="18"/>
      <color theme="3"/>
      <name val="Arial Narrow"/>
      <family val="2"/>
      <scheme val="major"/>
    </font>
    <font>
      <b/>
      <sz val="11"/>
      <name val="Arial"/>
      <family val="2"/>
    </font>
    <font>
      <sz val="11"/>
      <color rgb="FFFF0000"/>
      <name val="Arial"/>
      <family val="2"/>
      <scheme val="minor"/>
    </font>
    <font>
      <i/>
      <sz val="11"/>
      <color rgb="FFFF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8"/>
        <bgColor theme="8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3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8"/>
      </left>
      <right/>
      <top style="thin">
        <color theme="8"/>
      </top>
      <bottom/>
      <diagonal/>
    </border>
    <border>
      <left/>
      <right/>
      <top style="thin">
        <color theme="8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44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495">
    <xf numFmtId="0" fontId="0" fillId="0" borderId="0" xfId="0"/>
    <xf numFmtId="0" fontId="4" fillId="0" borderId="0" xfId="0" applyFont="1" applyBorder="1"/>
    <xf numFmtId="3" fontId="5" fillId="0" borderId="0" xfId="0" applyNumberFormat="1" applyFont="1" applyBorder="1" applyAlignment="1">
      <alignment horizontal="right"/>
    </xf>
    <xf numFmtId="3" fontId="6" fillId="0" borderId="0" xfId="0" applyNumberFormat="1" applyFont="1" applyFill="1" applyBorder="1" applyAlignment="1">
      <alignment horizontal="right"/>
    </xf>
    <xf numFmtId="3" fontId="6" fillId="0" borderId="0" xfId="0" applyNumberFormat="1" applyFont="1" applyBorder="1" applyAlignment="1">
      <alignment horizontal="right"/>
    </xf>
    <xf numFmtId="3" fontId="6" fillId="0" borderId="0" xfId="0" applyNumberFormat="1" applyFont="1" applyBorder="1"/>
    <xf numFmtId="165" fontId="5" fillId="0" borderId="0" xfId="0" applyNumberFormat="1" applyFont="1" applyBorder="1"/>
    <xf numFmtId="3" fontId="5" fillId="0" borderId="0" xfId="0" applyNumberFormat="1" applyFont="1" applyFill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7" fillId="0" borderId="0" xfId="0" applyFont="1" applyBorder="1"/>
    <xf numFmtId="166" fontId="7" fillId="0" borderId="0" xfId="0" applyNumberFormat="1" applyFont="1"/>
    <xf numFmtId="0" fontId="7" fillId="0" borderId="0" xfId="0" applyFont="1"/>
    <xf numFmtId="0" fontId="8" fillId="0" borderId="0" xfId="0" applyFont="1" applyBorder="1"/>
    <xf numFmtId="0" fontId="9" fillId="0" borderId="0" xfId="0" applyFont="1" applyBorder="1"/>
    <xf numFmtId="3" fontId="8" fillId="0" borderId="0" xfId="0" applyNumberFormat="1" applyFont="1" applyBorder="1" applyAlignment="1">
      <alignment horizontal="right"/>
    </xf>
    <xf numFmtId="3" fontId="8" fillId="0" borderId="0" xfId="0" applyNumberFormat="1" applyFont="1" applyFill="1" applyBorder="1" applyAlignment="1">
      <alignment horizontal="right"/>
    </xf>
    <xf numFmtId="4" fontId="8" fillId="0" borderId="0" xfId="0" applyNumberFormat="1" applyFont="1" applyBorder="1" applyAlignment="1">
      <alignment horizontal="right"/>
    </xf>
    <xf numFmtId="3" fontId="8" fillId="0" borderId="0" xfId="0" applyNumberFormat="1" applyFont="1" applyBorder="1"/>
    <xf numFmtId="0" fontId="8" fillId="0" borderId="0" xfId="0" applyFont="1" applyBorder="1" applyAlignment="1">
      <alignment horizontal="right"/>
    </xf>
    <xf numFmtId="4" fontId="8" fillId="0" borderId="0" xfId="0" applyNumberFormat="1" applyFont="1" applyBorder="1" applyAlignment="1">
      <alignment horizontal="left"/>
    </xf>
    <xf numFmtId="3" fontId="10" fillId="0" borderId="0" xfId="0" applyNumberFormat="1" applyFont="1" applyBorder="1" applyAlignment="1">
      <alignment horizontal="left"/>
    </xf>
    <xf numFmtId="165" fontId="9" fillId="0" borderId="0" xfId="0" applyNumberFormat="1" applyFont="1" applyFill="1" applyBorder="1" applyAlignment="1">
      <alignment horizontal="right"/>
    </xf>
    <xf numFmtId="3" fontId="8" fillId="0" borderId="0" xfId="0" applyNumberFormat="1" applyFont="1" applyBorder="1" applyAlignment="1">
      <alignment horizontal="left"/>
    </xf>
    <xf numFmtId="166" fontId="3" fillId="0" borderId="0" xfId="0" applyNumberFormat="1" applyFont="1" applyBorder="1"/>
    <xf numFmtId="3" fontId="7" fillId="0" borderId="0" xfId="0" applyNumberFormat="1" applyFont="1"/>
    <xf numFmtId="0" fontId="9" fillId="0" borderId="2" xfId="0" applyFont="1" applyBorder="1"/>
    <xf numFmtId="0" fontId="3" fillId="0" borderId="0" xfId="0" applyFont="1"/>
    <xf numFmtId="3" fontId="10" fillId="0" borderId="0" xfId="0" applyNumberFormat="1" applyFont="1" applyFill="1" applyBorder="1" applyAlignment="1">
      <alignment horizontal="right"/>
    </xf>
    <xf numFmtId="3" fontId="7" fillId="0" borderId="0" xfId="0" applyNumberFormat="1" applyFont="1" applyBorder="1"/>
    <xf numFmtId="3" fontId="9" fillId="0" borderId="0" xfId="0" applyNumberFormat="1" applyFont="1" applyFill="1" applyBorder="1" applyAlignment="1">
      <alignment horizontal="right"/>
    </xf>
    <xf numFmtId="4" fontId="9" fillId="0" borderId="0" xfId="0" applyNumberFormat="1" applyFont="1" applyBorder="1" applyAlignment="1">
      <alignment horizontal="right"/>
    </xf>
    <xf numFmtId="3" fontId="9" fillId="0" borderId="0" xfId="0" applyNumberFormat="1" applyFont="1" applyBorder="1"/>
    <xf numFmtId="3" fontId="9" fillId="0" borderId="0" xfId="0" applyNumberFormat="1" applyFont="1" applyBorder="1" applyAlignment="1">
      <alignment horizontal="right"/>
    </xf>
    <xf numFmtId="3" fontId="12" fillId="0" borderId="0" xfId="0" applyNumberFormat="1" applyFont="1" applyBorder="1"/>
    <xf numFmtId="0" fontId="13" fillId="0" borderId="0" xfId="0" applyFont="1"/>
    <xf numFmtId="0" fontId="2" fillId="0" borderId="0" xfId="0" applyFont="1"/>
    <xf numFmtId="3" fontId="14" fillId="0" borderId="0" xfId="0" applyNumberFormat="1" applyFont="1" applyFill="1" applyBorder="1" applyAlignment="1"/>
    <xf numFmtId="3" fontId="8" fillId="0" borderId="0" xfId="0" applyNumberFormat="1" applyFont="1" applyFill="1" applyBorder="1" applyAlignment="1" applyProtection="1">
      <alignment horizontal="right"/>
    </xf>
    <xf numFmtId="166" fontId="8" fillId="0" borderId="0" xfId="0" applyNumberFormat="1" applyFont="1" applyFill="1" applyBorder="1" applyAlignment="1">
      <alignment horizontal="right"/>
    </xf>
    <xf numFmtId="3" fontId="3" fillId="0" borderId="0" xfId="0" applyNumberFormat="1" applyFont="1" applyBorder="1"/>
    <xf numFmtId="0" fontId="9" fillId="0" borderId="0" xfId="0" applyFont="1" applyFill="1" applyBorder="1"/>
    <xf numFmtId="1" fontId="8" fillId="0" borderId="0" xfId="0" applyNumberFormat="1" applyFont="1" applyBorder="1"/>
    <xf numFmtId="167" fontId="8" fillId="0" borderId="0" xfId="0" applyNumberFormat="1" applyFont="1" applyBorder="1" applyAlignment="1">
      <alignment horizontal="right"/>
    </xf>
    <xf numFmtId="1" fontId="8" fillId="0" borderId="0" xfId="0" applyNumberFormat="1" applyFont="1" applyFill="1" applyBorder="1"/>
    <xf numFmtId="3" fontId="9" fillId="0" borderId="0" xfId="0" applyNumberFormat="1" applyFont="1" applyFill="1" applyBorder="1"/>
    <xf numFmtId="167" fontId="8" fillId="0" borderId="0" xfId="0" applyNumberFormat="1" applyFont="1" applyFill="1" applyBorder="1" applyAlignment="1">
      <alignment horizontal="right"/>
    </xf>
    <xf numFmtId="4" fontId="8" fillId="0" borderId="0" xfId="0" applyNumberFormat="1" applyFont="1" applyFill="1" applyBorder="1" applyAlignment="1">
      <alignment horizontal="right"/>
    </xf>
    <xf numFmtId="3" fontId="8" fillId="0" borderId="0" xfId="0" applyNumberFormat="1" applyFont="1" applyFill="1" applyBorder="1"/>
    <xf numFmtId="0" fontId="8" fillId="0" borderId="0" xfId="0" applyFont="1" applyFill="1" applyBorder="1" applyAlignment="1">
      <alignment horizontal="right"/>
    </xf>
    <xf numFmtId="0" fontId="7" fillId="0" borderId="0" xfId="0" applyFont="1" applyFill="1" applyBorder="1"/>
    <xf numFmtId="0" fontId="7" fillId="0" borderId="0" xfId="0" applyFont="1" applyFill="1"/>
    <xf numFmtId="0" fontId="0" fillId="0" borderId="0" xfId="0" applyFill="1"/>
    <xf numFmtId="1" fontId="8" fillId="0" borderId="0" xfId="0" applyNumberFormat="1" applyFont="1" applyFill="1" applyBorder="1" applyAlignment="1">
      <alignment horizontal="right"/>
    </xf>
    <xf numFmtId="0" fontId="10" fillId="0" borderId="0" xfId="0" applyFont="1"/>
    <xf numFmtId="1" fontId="5" fillId="0" borderId="0" xfId="0" applyNumberFormat="1" applyFont="1" applyBorder="1"/>
    <xf numFmtId="3" fontId="4" fillId="0" borderId="0" xfId="0" applyNumberFormat="1" applyFont="1" applyBorder="1"/>
    <xf numFmtId="167" fontId="5" fillId="0" borderId="0" xfId="0" applyNumberFormat="1" applyFont="1" applyBorder="1" applyAlignment="1">
      <alignment horizontal="right"/>
    </xf>
    <xf numFmtId="4" fontId="5" fillId="0" borderId="0" xfId="0" applyNumberFormat="1" applyFont="1" applyBorder="1" applyAlignment="1">
      <alignment horizontal="right"/>
    </xf>
    <xf numFmtId="3" fontId="5" fillId="0" borderId="0" xfId="0" applyNumberFormat="1" applyFont="1" applyBorder="1"/>
    <xf numFmtId="1" fontId="15" fillId="0" borderId="0" xfId="0" applyNumberFormat="1" applyFont="1" applyFill="1" applyBorder="1" applyAlignment="1"/>
    <xf numFmtId="3" fontId="15" fillId="0" borderId="0" xfId="0" applyNumberFormat="1" applyFont="1" applyFill="1" applyBorder="1" applyAlignment="1"/>
    <xf numFmtId="0" fontId="4" fillId="0" borderId="0" xfId="0" applyFont="1" applyFill="1" applyBorder="1"/>
    <xf numFmtId="1" fontId="16" fillId="0" borderId="0" xfId="0" applyNumberFormat="1" applyFont="1" applyFill="1" applyBorder="1" applyAlignment="1"/>
    <xf numFmtId="0" fontId="17" fillId="0" borderId="0" xfId="0" applyFont="1" applyFill="1" applyBorder="1"/>
    <xf numFmtId="1" fontId="18" fillId="0" borderId="0" xfId="0" applyNumberFormat="1" applyFont="1" applyFill="1" applyBorder="1" applyAlignment="1"/>
    <xf numFmtId="0" fontId="5" fillId="0" borderId="0" xfId="0" applyFont="1" applyBorder="1"/>
    <xf numFmtId="0" fontId="13" fillId="0" borderId="0" xfId="0" applyFont="1" applyFill="1"/>
    <xf numFmtId="3" fontId="13" fillId="0" borderId="0" xfId="0" applyNumberFormat="1" applyFont="1" applyFill="1"/>
    <xf numFmtId="3" fontId="4" fillId="0" borderId="0" xfId="0" applyNumberFormat="1" applyFont="1" applyFill="1" applyBorder="1" applyAlignment="1" applyProtection="1">
      <alignment horizontal="right"/>
    </xf>
    <xf numFmtId="0" fontId="0" fillId="0" borderId="0" xfId="0" applyFill="1" applyBorder="1"/>
    <xf numFmtId="169" fontId="0" fillId="0" borderId="0" xfId="0" applyNumberFormat="1" applyFill="1" applyBorder="1"/>
    <xf numFmtId="170" fontId="13" fillId="0" borderId="0" xfId="0" applyNumberFormat="1" applyFont="1" applyFill="1" applyBorder="1"/>
    <xf numFmtId="170" fontId="2" fillId="0" borderId="0" xfId="0" applyNumberFormat="1" applyFont="1" applyFill="1" applyBorder="1"/>
    <xf numFmtId="0" fontId="5" fillId="0" borderId="0" xfId="0" applyFont="1" applyFill="1" applyBorder="1"/>
    <xf numFmtId="0" fontId="4" fillId="0" borderId="0" xfId="0" applyFont="1" applyFill="1" applyBorder="1" applyAlignment="1">
      <alignment horizontal="right"/>
    </xf>
    <xf numFmtId="3" fontId="7" fillId="0" borderId="0" xfId="0" applyNumberFormat="1" applyFont="1" applyFill="1" applyBorder="1"/>
    <xf numFmtId="0" fontId="7" fillId="0" borderId="0" xfId="0" applyFont="1" applyFill="1" applyBorder="1" applyAlignment="1">
      <alignment horizontal="right"/>
    </xf>
    <xf numFmtId="3" fontId="4" fillId="0" borderId="0" xfId="0" applyNumberFormat="1" applyFont="1" applyFill="1" applyBorder="1" applyAlignment="1">
      <alignment horizontal="right"/>
    </xf>
    <xf numFmtId="2" fontId="0" fillId="0" borderId="0" xfId="0" applyNumberFormat="1" applyFill="1" applyBorder="1"/>
    <xf numFmtId="4" fontId="7" fillId="0" borderId="0" xfId="0" applyNumberFormat="1" applyFont="1" applyFill="1" applyBorder="1"/>
    <xf numFmtId="173" fontId="7" fillId="0" borderId="0" xfId="0" applyNumberFormat="1" applyFont="1" applyFill="1" applyBorder="1"/>
    <xf numFmtId="173" fontId="0" fillId="0" borderId="0" xfId="0" applyNumberFormat="1" applyFill="1" applyBorder="1"/>
    <xf numFmtId="9" fontId="0" fillId="0" borderId="0" xfId="0" applyNumberFormat="1" applyFill="1" applyBorder="1"/>
    <xf numFmtId="3" fontId="13" fillId="0" borderId="0" xfId="0" applyNumberFormat="1" applyFont="1" applyFill="1" applyBorder="1"/>
    <xf numFmtId="166" fontId="7" fillId="0" borderId="0" xfId="0" applyNumberFormat="1" applyFont="1" applyFill="1" applyBorder="1"/>
    <xf numFmtId="0" fontId="6" fillId="0" borderId="0" xfId="0" applyFont="1" applyFill="1" applyBorder="1"/>
    <xf numFmtId="171" fontId="7" fillId="0" borderId="0" xfId="0" applyNumberFormat="1" applyFont="1" applyFill="1" applyBorder="1"/>
    <xf numFmtId="0" fontId="20" fillId="0" borderId="0" xfId="0" applyFont="1" applyFill="1" applyBorder="1"/>
    <xf numFmtId="166" fontId="4" fillId="0" borderId="0" xfId="0" applyNumberFormat="1" applyFont="1" applyFill="1" applyBorder="1" applyAlignment="1" applyProtection="1">
      <alignment horizontal="right"/>
    </xf>
    <xf numFmtId="0" fontId="21" fillId="0" borderId="0" xfId="0" applyFont="1" applyFill="1" applyBorder="1"/>
    <xf numFmtId="0" fontId="7" fillId="0" borderId="0" xfId="0" applyFont="1" applyFill="1" applyBorder="1" applyAlignment="1">
      <alignment horizontal="left"/>
    </xf>
    <xf numFmtId="166" fontId="17" fillId="0" borderId="0" xfId="0" applyNumberFormat="1" applyFont="1" applyFill="1" applyBorder="1"/>
    <xf numFmtId="171" fontId="21" fillId="0" borderId="0" xfId="0" applyNumberFormat="1" applyFont="1" applyFill="1" applyBorder="1"/>
    <xf numFmtId="0" fontId="22" fillId="0" borderId="0" xfId="0" applyFont="1" applyFill="1" applyBorder="1" applyAlignment="1">
      <alignment horizontal="left"/>
    </xf>
    <xf numFmtId="166" fontId="13" fillId="0" borderId="0" xfId="0" applyNumberFormat="1" applyFont="1" applyFill="1" applyBorder="1"/>
    <xf numFmtId="171" fontId="5" fillId="0" borderId="0" xfId="0" applyNumberFormat="1" applyFont="1" applyFill="1" applyBorder="1"/>
    <xf numFmtId="166" fontId="23" fillId="0" borderId="0" xfId="0" applyNumberFormat="1" applyFont="1" applyFill="1" applyBorder="1"/>
    <xf numFmtId="0" fontId="3" fillId="0" borderId="0" xfId="0" applyFont="1" applyFill="1" applyBorder="1"/>
    <xf numFmtId="166" fontId="19" fillId="0" borderId="0" xfId="0" applyNumberFormat="1" applyFont="1" applyFill="1" applyBorder="1"/>
    <xf numFmtId="171" fontId="24" fillId="0" borderId="0" xfId="0" applyNumberFormat="1" applyFont="1" applyFill="1" applyBorder="1"/>
    <xf numFmtId="171" fontId="22" fillId="0" borderId="0" xfId="0" applyNumberFormat="1" applyFont="1" applyFill="1" applyBorder="1"/>
    <xf numFmtId="0" fontId="24" fillId="0" borderId="0" xfId="0" applyFont="1" applyFill="1" applyBorder="1"/>
    <xf numFmtId="174" fontId="7" fillId="0" borderId="0" xfId="0" applyNumberFormat="1" applyFont="1" applyFill="1" applyBorder="1"/>
    <xf numFmtId="9" fontId="6" fillId="0" borderId="0" xfId="0" applyNumberFormat="1" applyFont="1" applyFill="1" applyBorder="1"/>
    <xf numFmtId="170" fontId="25" fillId="0" borderId="0" xfId="0" applyNumberFormat="1" applyFont="1" applyFill="1" applyBorder="1"/>
    <xf numFmtId="175" fontId="7" fillId="0" borderId="0" xfId="0" applyNumberFormat="1" applyFont="1" applyFill="1" applyBorder="1"/>
    <xf numFmtId="1" fontId="7" fillId="0" borderId="0" xfId="0" applyNumberFormat="1" applyFont="1" applyFill="1" applyBorder="1"/>
    <xf numFmtId="3" fontId="0" fillId="0" borderId="0" xfId="0" applyNumberFormat="1" applyFill="1" applyBorder="1"/>
    <xf numFmtId="168" fontId="5" fillId="0" borderId="0" xfId="0" applyNumberFormat="1" applyFont="1" applyFill="1" applyBorder="1" applyAlignment="1">
      <alignment horizontal="right"/>
    </xf>
    <xf numFmtId="0" fontId="26" fillId="0" borderId="0" xfId="0" applyFont="1" applyFill="1" applyBorder="1"/>
    <xf numFmtId="166" fontId="0" fillId="0" borderId="0" xfId="0" applyNumberFormat="1"/>
    <xf numFmtId="0" fontId="2" fillId="0" borderId="0" xfId="0" applyFont="1" applyFill="1"/>
    <xf numFmtId="1" fontId="0" fillId="0" borderId="0" xfId="0" applyNumberFormat="1" applyFill="1"/>
    <xf numFmtId="169" fontId="0" fillId="0" borderId="0" xfId="0" applyNumberFormat="1"/>
    <xf numFmtId="166" fontId="13" fillId="0" borderId="0" xfId="0" applyNumberFormat="1" applyFont="1"/>
    <xf numFmtId="177" fontId="7" fillId="0" borderId="0" xfId="0" applyNumberFormat="1" applyFont="1"/>
    <xf numFmtId="166" fontId="13" fillId="0" borderId="0" xfId="0" applyNumberFormat="1" applyFont="1" applyFill="1"/>
    <xf numFmtId="166" fontId="7" fillId="0" borderId="0" xfId="0" applyNumberFormat="1" applyFont="1" applyFill="1"/>
    <xf numFmtId="177" fontId="7" fillId="0" borderId="0" xfId="0" applyNumberFormat="1" applyFont="1" applyFill="1"/>
    <xf numFmtId="3" fontId="7" fillId="0" borderId="0" xfId="0" applyNumberFormat="1" applyFont="1" applyFill="1"/>
    <xf numFmtId="166" fontId="4" fillId="0" borderId="0" xfId="0" applyNumberFormat="1" applyFont="1" applyFill="1" applyBorder="1"/>
    <xf numFmtId="3" fontId="13" fillId="0" borderId="0" xfId="0" applyNumberFormat="1" applyFont="1"/>
    <xf numFmtId="3" fontId="6" fillId="0" borderId="0" xfId="0" applyNumberFormat="1" applyFont="1" applyFill="1"/>
    <xf numFmtId="3" fontId="0" fillId="0" borderId="0" xfId="0" applyNumberFormat="1"/>
    <xf numFmtId="182" fontId="27" fillId="0" borderId="0" xfId="0" applyNumberFormat="1" applyFont="1" applyBorder="1" applyAlignment="1" applyProtection="1">
      <alignment horizontal="left"/>
    </xf>
    <xf numFmtId="3" fontId="28" fillId="0" borderId="0" xfId="0" applyNumberFormat="1" applyFont="1" applyBorder="1" applyAlignment="1">
      <alignment vertical="top" wrapText="1"/>
    </xf>
    <xf numFmtId="3" fontId="28" fillId="0" borderId="0" xfId="0" applyNumberFormat="1" applyFont="1" applyBorder="1" applyAlignment="1">
      <alignment vertical="top"/>
    </xf>
    <xf numFmtId="3" fontId="0" fillId="0" borderId="0" xfId="0" applyNumberFormat="1" applyBorder="1"/>
    <xf numFmtId="0" fontId="0" fillId="0" borderId="0" xfId="0" applyBorder="1"/>
    <xf numFmtId="0" fontId="6" fillId="0" borderId="0" xfId="0" applyFont="1" applyFill="1"/>
    <xf numFmtId="1" fontId="6" fillId="0" borderId="0" xfId="0" applyNumberFormat="1" applyFont="1" applyFill="1"/>
    <xf numFmtId="0" fontId="17" fillId="0" borderId="0" xfId="0" applyFont="1" applyFill="1"/>
    <xf numFmtId="3" fontId="0" fillId="0" borderId="0" xfId="0" applyNumberFormat="1" applyFill="1"/>
    <xf numFmtId="0" fontId="5" fillId="0" borderId="1" xfId="0" applyFont="1" applyFill="1" applyBorder="1"/>
    <xf numFmtId="3" fontId="5" fillId="0" borderId="1" xfId="0" applyNumberFormat="1" applyFont="1" applyFill="1" applyBorder="1" applyAlignment="1">
      <alignment horizontal="right"/>
    </xf>
    <xf numFmtId="3" fontId="4" fillId="0" borderId="1" xfId="0" applyNumberFormat="1" applyFont="1" applyFill="1" applyBorder="1" applyAlignment="1">
      <alignment horizontal="right"/>
    </xf>
    <xf numFmtId="166" fontId="8" fillId="0" borderId="0" xfId="0" applyNumberFormat="1" applyFont="1" applyFill="1" applyBorder="1"/>
    <xf numFmtId="166" fontId="11" fillId="0" borderId="0" xfId="0" applyNumberFormat="1" applyFont="1" applyFill="1" applyBorder="1"/>
    <xf numFmtId="166" fontId="4" fillId="0" borderId="1" xfId="0" applyNumberFormat="1" applyFont="1" applyFill="1" applyBorder="1"/>
    <xf numFmtId="3" fontId="9" fillId="5" borderId="1" xfId="0" applyNumberFormat="1" applyFont="1" applyFill="1" applyBorder="1" applyAlignment="1">
      <alignment horizontal="right"/>
    </xf>
    <xf numFmtId="166" fontId="5" fillId="0" borderId="1" xfId="0" applyNumberFormat="1" applyFont="1" applyFill="1" applyBorder="1" applyAlignment="1">
      <alignment horizontal="right"/>
    </xf>
    <xf numFmtId="0" fontId="4" fillId="0" borderId="1" xfId="0" applyFont="1" applyFill="1" applyBorder="1" applyAlignment="1">
      <alignment horizontal="right"/>
    </xf>
    <xf numFmtId="3" fontId="31" fillId="0" borderId="0" xfId="0" applyNumberFormat="1" applyFont="1" applyBorder="1" applyAlignment="1">
      <alignment horizontal="right"/>
    </xf>
    <xf numFmtId="166" fontId="9" fillId="0" borderId="0" xfId="0" applyNumberFormat="1" applyFont="1" applyFill="1" applyBorder="1" applyAlignment="1">
      <alignment horizontal="right"/>
    </xf>
    <xf numFmtId="3" fontId="9" fillId="0" borderId="0" xfId="0" applyNumberFormat="1" applyFont="1" applyFill="1" applyBorder="1" applyAlignment="1">
      <alignment horizontal="left"/>
    </xf>
    <xf numFmtId="0" fontId="12" fillId="0" borderId="0" xfId="0" applyFont="1" applyFill="1"/>
    <xf numFmtId="3" fontId="12" fillId="0" borderId="0" xfId="0" applyNumberFormat="1" applyFont="1" applyFill="1"/>
    <xf numFmtId="2" fontId="9" fillId="0" borderId="3" xfId="0" applyNumberFormat="1" applyFont="1" applyFill="1" applyBorder="1"/>
    <xf numFmtId="2" fontId="9" fillId="0" borderId="0" xfId="0" applyNumberFormat="1" applyFont="1" applyFill="1" applyBorder="1"/>
    <xf numFmtId="0" fontId="3" fillId="0" borderId="0" xfId="0" applyFont="1" applyFill="1"/>
    <xf numFmtId="2" fontId="8" fillId="0" borderId="3" xfId="0" applyNumberFormat="1" applyFont="1" applyFill="1" applyBorder="1"/>
    <xf numFmtId="2" fontId="8" fillId="0" borderId="0" xfId="0" applyNumberFormat="1" applyFont="1" applyFill="1" applyBorder="1"/>
    <xf numFmtId="171" fontId="9" fillId="0" borderId="0" xfId="0" applyNumberFormat="1" applyFont="1" applyFill="1" applyBorder="1"/>
    <xf numFmtId="0" fontId="3" fillId="0" borderId="0" xfId="0" applyFont="1" applyBorder="1"/>
    <xf numFmtId="0" fontId="8" fillId="0" borderId="0" xfId="0" applyFont="1" applyFill="1" applyBorder="1"/>
    <xf numFmtId="0" fontId="9" fillId="0" borderId="0" xfId="0" applyFont="1" applyFill="1" applyBorder="1" applyAlignment="1">
      <alignment horizontal="right"/>
    </xf>
    <xf numFmtId="0" fontId="12" fillId="0" borderId="0" xfId="0" applyFont="1" applyFill="1" applyAlignment="1">
      <alignment horizontal="left"/>
    </xf>
    <xf numFmtId="3" fontId="8" fillId="0" borderId="3" xfId="0" applyNumberFormat="1" applyFont="1" applyFill="1" applyBorder="1"/>
    <xf numFmtId="3" fontId="9" fillId="0" borderId="3" xfId="0" applyNumberFormat="1" applyFont="1" applyFill="1" applyBorder="1"/>
    <xf numFmtId="3" fontId="3" fillId="0" borderId="3" xfId="0" applyNumberFormat="1" applyFont="1" applyBorder="1"/>
    <xf numFmtId="0" fontId="3" fillId="0" borderId="3" xfId="0" applyFont="1" applyBorder="1"/>
    <xf numFmtId="0" fontId="8" fillId="0" borderId="3" xfId="0" applyFont="1" applyFill="1" applyBorder="1"/>
    <xf numFmtId="0" fontId="3" fillId="0" borderId="3" xfId="0" applyFont="1" applyFill="1" applyBorder="1"/>
    <xf numFmtId="0" fontId="9" fillId="6" borderId="0" xfId="0" applyFont="1" applyFill="1" applyBorder="1"/>
    <xf numFmtId="0" fontId="9" fillId="6" borderId="0" xfId="0" applyFont="1" applyFill="1" applyBorder="1" applyAlignment="1">
      <alignment horizontal="right"/>
    </xf>
    <xf numFmtId="0" fontId="8" fillId="6" borderId="0" xfId="0" applyFont="1" applyFill="1" applyBorder="1"/>
    <xf numFmtId="0" fontId="8" fillId="6" borderId="0" xfId="0" applyFont="1" applyFill="1" applyBorder="1" applyAlignment="1">
      <alignment horizontal="right"/>
    </xf>
    <xf numFmtId="0" fontId="12" fillId="6" borderId="0" xfId="0" applyFont="1" applyFill="1"/>
    <xf numFmtId="3" fontId="9" fillId="4" borderId="3" xfId="0" applyNumberFormat="1" applyFont="1" applyFill="1" applyBorder="1" applyAlignment="1" applyProtection="1">
      <alignment horizontal="right"/>
    </xf>
    <xf numFmtId="0" fontId="9" fillId="4" borderId="3" xfId="0" applyFont="1" applyFill="1" applyBorder="1"/>
    <xf numFmtId="166" fontId="3" fillId="0" borderId="0" xfId="0" applyNumberFormat="1" applyFont="1" applyFill="1" applyBorder="1"/>
    <xf numFmtId="0" fontId="12" fillId="0" borderId="0" xfId="0" applyFont="1" applyFill="1" applyBorder="1" applyAlignment="1">
      <alignment horizontal="right"/>
    </xf>
    <xf numFmtId="0" fontId="3" fillId="4" borderId="0" xfId="0" applyFont="1" applyFill="1" applyBorder="1"/>
    <xf numFmtId="3" fontId="10" fillId="4" borderId="0" xfId="0" applyNumberFormat="1" applyFont="1" applyFill="1" applyBorder="1" applyAlignment="1">
      <alignment horizontal="right"/>
    </xf>
    <xf numFmtId="2" fontId="3" fillId="4" borderId="0" xfId="0" applyNumberFormat="1" applyFont="1" applyFill="1" applyBorder="1"/>
    <xf numFmtId="2" fontId="3" fillId="4" borderId="7" xfId="0" applyNumberFormat="1" applyFont="1" applyFill="1" applyBorder="1"/>
    <xf numFmtId="0" fontId="0" fillId="0" borderId="0" xfId="0" applyAlignment="1">
      <alignment wrapText="1"/>
    </xf>
    <xf numFmtId="0" fontId="7" fillId="0" borderId="0" xfId="0" applyFont="1" applyAlignment="1">
      <alignment wrapText="1"/>
    </xf>
    <xf numFmtId="0" fontId="12" fillId="0" borderId="0" xfId="0" applyFont="1" applyFill="1" applyBorder="1"/>
    <xf numFmtId="169" fontId="8" fillId="0" borderId="0" xfId="0" applyNumberFormat="1" applyFont="1" applyFill="1" applyBorder="1"/>
    <xf numFmtId="0" fontId="3" fillId="0" borderId="0" xfId="0" applyFont="1" applyFill="1" applyBorder="1" applyAlignment="1">
      <alignment horizontal="right"/>
    </xf>
    <xf numFmtId="0" fontId="10" fillId="0" borderId="0" xfId="0" applyFont="1" applyFill="1" applyBorder="1" applyAlignment="1">
      <alignment horizontal="right"/>
    </xf>
    <xf numFmtId="3" fontId="3" fillId="0" borderId="0" xfId="0" applyNumberFormat="1" applyFont="1" applyFill="1" applyBorder="1" applyAlignment="1">
      <alignment horizontal="right"/>
    </xf>
    <xf numFmtId="0" fontId="33" fillId="0" borderId="3" xfId="0" applyFont="1" applyFill="1" applyBorder="1"/>
    <xf numFmtId="3" fontId="33" fillId="0" borderId="0" xfId="0" applyNumberFormat="1" applyFont="1" applyFill="1" applyBorder="1"/>
    <xf numFmtId="10" fontId="8" fillId="0" borderId="0" xfId="0" applyNumberFormat="1" applyFont="1" applyFill="1" applyBorder="1" applyAlignment="1">
      <alignment horizontal="right"/>
    </xf>
    <xf numFmtId="3" fontId="3" fillId="0" borderId="0" xfId="0" applyNumberFormat="1" applyFont="1" applyFill="1" applyBorder="1"/>
    <xf numFmtId="0" fontId="32" fillId="0" borderId="0" xfId="0" applyFont="1" applyFill="1" applyBorder="1" applyAlignment="1">
      <alignment horizontal="right"/>
    </xf>
    <xf numFmtId="0" fontId="10" fillId="0" borderId="0" xfId="0" applyFont="1" applyFill="1" applyBorder="1" applyAlignment="1">
      <alignment horizontal="left"/>
    </xf>
    <xf numFmtId="14" fontId="34" fillId="0" borderId="0" xfId="0" applyNumberFormat="1" applyFont="1" applyFill="1" applyBorder="1" applyAlignment="1">
      <alignment horizontal="right"/>
    </xf>
    <xf numFmtId="0" fontId="9" fillId="0" borderId="0" xfId="0" applyFont="1" applyBorder="1" applyAlignment="1">
      <alignment horizontal="right"/>
    </xf>
    <xf numFmtId="3" fontId="12" fillId="0" borderId="0" xfId="0" applyNumberFormat="1" applyFont="1" applyFill="1" applyBorder="1" applyAlignment="1">
      <alignment horizontal="right"/>
    </xf>
    <xf numFmtId="10" fontId="9" fillId="0" borderId="0" xfId="0" applyNumberFormat="1" applyFont="1" applyFill="1" applyBorder="1" applyAlignment="1">
      <alignment horizontal="right"/>
    </xf>
    <xf numFmtId="0" fontId="3" fillId="0" borderId="3" xfId="0" applyFont="1" applyFill="1" applyBorder="1" applyAlignment="1">
      <alignment horizontal="right"/>
    </xf>
    <xf numFmtId="4" fontId="12" fillId="0" borderId="0" xfId="0" applyNumberFormat="1" applyFont="1" applyFill="1" applyBorder="1" applyAlignment="1">
      <alignment horizontal="right"/>
    </xf>
    <xf numFmtId="10" fontId="12" fillId="0" borderId="0" xfId="0" applyNumberFormat="1" applyFont="1" applyFill="1" applyBorder="1" applyAlignment="1">
      <alignment horizontal="right"/>
    </xf>
    <xf numFmtId="176" fontId="9" fillId="0" borderId="0" xfId="0" applyNumberFormat="1" applyFont="1" applyFill="1" applyBorder="1"/>
    <xf numFmtId="3" fontId="12" fillId="0" borderId="3" xfId="0" applyNumberFormat="1" applyFont="1" applyFill="1" applyBorder="1" applyAlignment="1">
      <alignment horizontal="right"/>
    </xf>
    <xf numFmtId="10" fontId="3" fillId="0" borderId="0" xfId="0" applyNumberFormat="1" applyFont="1" applyFill="1" applyBorder="1" applyAlignment="1">
      <alignment horizontal="right"/>
    </xf>
    <xf numFmtId="176" fontId="8" fillId="0" borderId="0" xfId="0" applyNumberFormat="1" applyFont="1" applyFill="1" applyBorder="1"/>
    <xf numFmtId="177" fontId="8" fillId="0" borderId="0" xfId="0" applyNumberFormat="1" applyFont="1" applyFill="1" applyBorder="1" applyAlignment="1">
      <alignment horizontal="right"/>
    </xf>
    <xf numFmtId="3" fontId="3" fillId="0" borderId="3" xfId="0" applyNumberFormat="1" applyFont="1" applyFill="1" applyBorder="1" applyAlignment="1">
      <alignment horizontal="right"/>
    </xf>
    <xf numFmtId="0" fontId="0" fillId="0" borderId="0" xfId="0" applyFont="1" applyAlignment="1"/>
    <xf numFmtId="0" fontId="0" fillId="0" borderId="0" xfId="0" applyFont="1"/>
    <xf numFmtId="168" fontId="12" fillId="0" borderId="0" xfId="0" applyNumberFormat="1" applyFont="1" applyFill="1" applyBorder="1"/>
    <xf numFmtId="168" fontId="3" fillId="0" borderId="0" xfId="0" applyNumberFormat="1" applyFont="1" applyFill="1" applyBorder="1"/>
    <xf numFmtId="3" fontId="12" fillId="4" borderId="3" xfId="0" applyNumberFormat="1" applyFont="1" applyFill="1" applyBorder="1" applyAlignment="1">
      <alignment horizontal="right"/>
    </xf>
    <xf numFmtId="3" fontId="9" fillId="0" borderId="1" xfId="0" applyNumberFormat="1" applyFont="1" applyFill="1" applyBorder="1" applyAlignment="1">
      <alignment horizontal="right"/>
    </xf>
    <xf numFmtId="0" fontId="12" fillId="4" borderId="3" xfId="0" applyFont="1" applyFill="1" applyBorder="1"/>
    <xf numFmtId="0" fontId="2" fillId="4" borderId="0" xfId="0" applyFont="1" applyFill="1"/>
    <xf numFmtId="0" fontId="2" fillId="4" borderId="0" xfId="0" applyFont="1" applyFill="1" applyBorder="1"/>
    <xf numFmtId="3" fontId="9" fillId="4" borderId="3" xfId="0" applyNumberFormat="1" applyFont="1" applyFill="1" applyBorder="1"/>
    <xf numFmtId="3" fontId="12" fillId="4" borderId="3" xfId="0" applyNumberFormat="1" applyFont="1" applyFill="1" applyBorder="1"/>
    <xf numFmtId="0" fontId="0" fillId="4" borderId="3" xfId="0" applyFill="1" applyBorder="1" applyAlignment="1">
      <alignment wrapText="1"/>
    </xf>
    <xf numFmtId="0" fontId="0" fillId="4" borderId="0" xfId="0" applyFill="1" applyAlignment="1">
      <alignment wrapText="1"/>
    </xf>
    <xf numFmtId="0" fontId="0" fillId="4" borderId="0" xfId="0" applyFill="1" applyBorder="1" applyAlignment="1">
      <alignment wrapText="1"/>
    </xf>
    <xf numFmtId="0" fontId="0" fillId="7" borderId="0" xfId="0" applyFill="1" applyAlignment="1">
      <alignment wrapText="1"/>
    </xf>
    <xf numFmtId="0" fontId="0" fillId="7" borderId="0" xfId="0" applyFill="1" applyAlignment="1">
      <alignment horizontal="right" wrapText="1"/>
    </xf>
    <xf numFmtId="0" fontId="3" fillId="7" borderId="0" xfId="0" applyFont="1" applyFill="1" applyBorder="1" applyAlignment="1">
      <alignment horizontal="right" wrapText="1"/>
    </xf>
    <xf numFmtId="10" fontId="8" fillId="7" borderId="0" xfId="0" applyNumberFormat="1" applyFont="1" applyFill="1" applyBorder="1" applyAlignment="1">
      <alignment horizontal="right" wrapText="1"/>
    </xf>
    <xf numFmtId="0" fontId="9" fillId="7" borderId="3" xfId="0" applyFont="1" applyFill="1" applyBorder="1"/>
    <xf numFmtId="0" fontId="2" fillId="7" borderId="0" xfId="0" applyFont="1" applyFill="1"/>
    <xf numFmtId="10" fontId="12" fillId="7" borderId="0" xfId="0" applyNumberFormat="1" applyFont="1" applyFill="1" applyBorder="1" applyAlignment="1">
      <alignment horizontal="right"/>
    </xf>
    <xf numFmtId="10" fontId="9" fillId="7" borderId="0" xfId="0" applyNumberFormat="1" applyFont="1" applyFill="1" applyBorder="1" applyAlignment="1">
      <alignment wrapText="1"/>
    </xf>
    <xf numFmtId="172" fontId="12" fillId="0" borderId="0" xfId="0" applyNumberFormat="1" applyFont="1" applyFill="1" applyBorder="1"/>
    <xf numFmtId="3" fontId="3" fillId="4" borderId="0" xfId="0" applyNumberFormat="1" applyFont="1" applyFill="1" applyBorder="1"/>
    <xf numFmtId="0" fontId="0" fillId="0" borderId="0" xfId="0" applyFill="1" applyAlignment="1">
      <alignment wrapText="1"/>
    </xf>
    <xf numFmtId="0" fontId="3" fillId="0" borderId="0" xfId="0" applyFont="1" applyFill="1" applyBorder="1" applyAlignment="1">
      <alignment horizontal="right" wrapText="1"/>
    </xf>
    <xf numFmtId="0" fontId="3" fillId="8" borderId="0" xfId="0" applyFont="1" applyFill="1" applyBorder="1"/>
    <xf numFmtId="0" fontId="3" fillId="7" borderId="0" xfId="0" applyFont="1" applyFill="1" applyBorder="1"/>
    <xf numFmtId="0" fontId="0" fillId="7" borderId="0" xfId="0" applyFont="1" applyFill="1"/>
    <xf numFmtId="0" fontId="12" fillId="4" borderId="3" xfId="0" applyFont="1" applyFill="1" applyBorder="1" applyAlignment="1">
      <alignment horizontal="center"/>
    </xf>
    <xf numFmtId="0" fontId="12" fillId="0" borderId="0" xfId="0" applyFont="1"/>
    <xf numFmtId="0" fontId="3" fillId="0" borderId="0" xfId="0" applyFont="1" applyBorder="1" applyAlignment="1">
      <alignment horizontal="right"/>
    </xf>
    <xf numFmtId="0" fontId="3" fillId="0" borderId="7" xfId="0" applyFont="1" applyBorder="1" applyAlignment="1">
      <alignment horizontal="right"/>
    </xf>
    <xf numFmtId="0" fontId="34" fillId="0" borderId="0" xfId="0" applyFont="1" applyFill="1" applyBorder="1" applyAlignment="1">
      <alignment horizontal="left"/>
    </xf>
    <xf numFmtId="3" fontId="10" fillId="0" borderId="0" xfId="0" applyNumberFormat="1" applyFont="1" applyBorder="1" applyAlignment="1">
      <alignment horizontal="right"/>
    </xf>
    <xf numFmtId="3" fontId="3" fillId="0" borderId="0" xfId="0" applyNumberFormat="1" applyFont="1" applyBorder="1" applyAlignment="1">
      <alignment horizontal="right"/>
    </xf>
    <xf numFmtId="3" fontId="12" fillId="0" borderId="3" xfId="0" applyNumberFormat="1" applyFont="1" applyBorder="1"/>
    <xf numFmtId="10" fontId="3" fillId="0" borderId="0" xfId="0" applyNumberFormat="1" applyFont="1" applyBorder="1" applyAlignment="1">
      <alignment horizontal="right"/>
    </xf>
    <xf numFmtId="178" fontId="3" fillId="0" borderId="0" xfId="0" applyNumberFormat="1" applyFont="1" applyFill="1" applyBorder="1" applyAlignment="1">
      <alignment horizontal="right"/>
    </xf>
    <xf numFmtId="3" fontId="3" fillId="0" borderId="3" xfId="0" applyNumberFormat="1" applyFont="1" applyFill="1" applyBorder="1"/>
    <xf numFmtId="0" fontId="37" fillId="2" borderId="10" xfId="0" applyFont="1" applyFill="1" applyBorder="1" applyAlignment="1">
      <alignment horizontal="left" vertical="center" wrapText="1"/>
    </xf>
    <xf numFmtId="0" fontId="37" fillId="2" borderId="11" xfId="0" applyFont="1" applyFill="1" applyBorder="1" applyAlignment="1">
      <alignment horizontal="left" vertical="center" wrapText="1"/>
    </xf>
    <xf numFmtId="0" fontId="35" fillId="0" borderId="0" xfId="0" applyFont="1" applyFill="1" applyBorder="1" applyAlignment="1">
      <alignment horizontal="left" vertical="center" wrapText="1"/>
    </xf>
    <xf numFmtId="3" fontId="37" fillId="0" borderId="0" xfId="0" applyNumberFormat="1" applyFont="1" applyFill="1" applyBorder="1" applyAlignment="1" applyProtection="1">
      <alignment horizontal="left" vertical="center" wrapText="1"/>
    </xf>
    <xf numFmtId="3" fontId="37" fillId="0" borderId="0" xfId="0" applyNumberFormat="1" applyFont="1" applyFill="1" applyBorder="1" applyAlignment="1">
      <alignment horizontal="left" vertical="center" wrapText="1"/>
    </xf>
    <xf numFmtId="0" fontId="37" fillId="3" borderId="3" xfId="0" applyFont="1" applyFill="1" applyBorder="1" applyAlignment="1">
      <alignment horizontal="left" vertical="center" wrapText="1"/>
    </xf>
    <xf numFmtId="0" fontId="37" fillId="3" borderId="0" xfId="0" applyFont="1" applyFill="1" applyBorder="1" applyAlignment="1">
      <alignment horizontal="left" vertical="center" wrapText="1"/>
    </xf>
    <xf numFmtId="3" fontId="37" fillId="3" borderId="0" xfId="0" applyNumberFormat="1" applyFont="1" applyFill="1" applyBorder="1" applyAlignment="1" applyProtection="1">
      <alignment horizontal="left" vertical="center" wrapText="1"/>
    </xf>
    <xf numFmtId="3" fontId="38" fillId="3" borderId="3" xfId="0" applyNumberFormat="1" applyFont="1" applyFill="1" applyBorder="1" applyAlignment="1">
      <alignment horizontal="left" vertical="center" wrapText="1"/>
    </xf>
    <xf numFmtId="0" fontId="36" fillId="0" borderId="0" xfId="0" applyFont="1" applyFill="1" applyBorder="1" applyAlignment="1">
      <alignment horizontal="left" vertical="center" wrapText="1"/>
    </xf>
    <xf numFmtId="0" fontId="39" fillId="0" borderId="0" xfId="0" applyFont="1" applyFill="1" applyBorder="1" applyAlignment="1">
      <alignment horizontal="left" vertical="center" wrapText="1"/>
    </xf>
    <xf numFmtId="3" fontId="39" fillId="0" borderId="0" xfId="0" applyNumberFormat="1" applyFont="1" applyFill="1" applyBorder="1" applyAlignment="1">
      <alignment horizontal="left" vertical="center" wrapText="1"/>
    </xf>
    <xf numFmtId="4" fontId="39" fillId="0" borderId="0" xfId="0" applyNumberFormat="1" applyFont="1" applyFill="1" applyBorder="1" applyAlignment="1">
      <alignment horizontal="left" vertical="center" wrapText="1"/>
    </xf>
    <xf numFmtId="173" fontId="39" fillId="0" borderId="0" xfId="0" applyNumberFormat="1" applyFont="1" applyFill="1" applyBorder="1" applyAlignment="1">
      <alignment horizontal="left" vertical="center" wrapText="1"/>
    </xf>
    <xf numFmtId="173" fontId="36" fillId="0" borderId="0" xfId="0" applyNumberFormat="1" applyFont="1" applyFill="1" applyBorder="1" applyAlignment="1">
      <alignment horizontal="left" vertical="center" wrapText="1"/>
    </xf>
    <xf numFmtId="9" fontId="36" fillId="0" borderId="0" xfId="0" applyNumberFormat="1" applyFont="1" applyFill="1" applyBorder="1" applyAlignment="1">
      <alignment horizontal="left" vertical="center" wrapText="1"/>
    </xf>
    <xf numFmtId="0" fontId="36" fillId="0" borderId="0" xfId="0" applyFont="1" applyAlignment="1">
      <alignment horizontal="left" vertical="center" wrapText="1"/>
    </xf>
    <xf numFmtId="0" fontId="37" fillId="0" borderId="0" xfId="0" applyFont="1" applyFill="1" applyBorder="1" applyAlignment="1">
      <alignment horizontal="left" vertical="center" wrapText="1"/>
    </xf>
    <xf numFmtId="0" fontId="38" fillId="0" borderId="0" xfId="0" applyFont="1" applyFill="1" applyBorder="1" applyAlignment="1">
      <alignment horizontal="left" vertical="center" wrapText="1"/>
    </xf>
    <xf numFmtId="3" fontId="38" fillId="0" borderId="3" xfId="0" applyNumberFormat="1" applyFont="1" applyFill="1" applyBorder="1" applyAlignment="1">
      <alignment horizontal="left" vertical="center" wrapText="1"/>
    </xf>
    <xf numFmtId="3" fontId="38" fillId="0" borderId="0" xfId="0" applyNumberFormat="1" applyFont="1" applyFill="1" applyBorder="1" applyAlignment="1">
      <alignment horizontal="left" vertical="center" wrapText="1"/>
    </xf>
    <xf numFmtId="4" fontId="38" fillId="3" borderId="0" xfId="0" applyNumberFormat="1" applyFont="1" applyFill="1" applyBorder="1" applyAlignment="1">
      <alignment horizontal="left" vertical="center" wrapText="1"/>
    </xf>
    <xf numFmtId="3" fontId="38" fillId="3" borderId="0" xfId="0" applyNumberFormat="1" applyFont="1" applyFill="1" applyBorder="1" applyAlignment="1">
      <alignment horizontal="left" vertical="center" wrapText="1"/>
    </xf>
    <xf numFmtId="3" fontId="37" fillId="3" borderId="3" xfId="0" applyNumberFormat="1" applyFont="1" applyFill="1" applyBorder="1" applyAlignment="1">
      <alignment horizontal="left" vertical="center" wrapText="1"/>
    </xf>
    <xf numFmtId="0" fontId="37" fillId="0" borderId="3" xfId="0" applyFont="1" applyFill="1" applyBorder="1" applyAlignment="1">
      <alignment horizontal="right"/>
    </xf>
    <xf numFmtId="4" fontId="38" fillId="0" borderId="0" xfId="0" applyNumberFormat="1" applyFont="1" applyBorder="1" applyAlignment="1">
      <alignment wrapText="1"/>
    </xf>
    <xf numFmtId="4" fontId="38" fillId="0" borderId="0" xfId="0" applyNumberFormat="1" applyFont="1" applyFill="1" applyBorder="1" applyAlignment="1">
      <alignment wrapText="1"/>
    </xf>
    <xf numFmtId="0" fontId="38" fillId="0" borderId="0" xfId="0" applyFont="1" applyAlignment="1">
      <alignment horizontal="left" vertical="center" wrapText="1"/>
    </xf>
    <xf numFmtId="0" fontId="37" fillId="0" borderId="0" xfId="0" applyFont="1" applyAlignment="1">
      <alignment horizontal="left" vertical="center" wrapText="1"/>
    </xf>
    <xf numFmtId="0" fontId="38" fillId="0" borderId="3" xfId="0" applyFont="1" applyBorder="1" applyAlignment="1">
      <alignment horizontal="left" vertical="center" wrapText="1"/>
    </xf>
    <xf numFmtId="3" fontId="38" fillId="0" borderId="0" xfId="0" applyNumberFormat="1" applyFont="1" applyBorder="1" applyAlignment="1">
      <alignment horizontal="left" vertical="center" wrapText="1"/>
    </xf>
    <xf numFmtId="0" fontId="38" fillId="0" borderId="0" xfId="0" applyFont="1" applyBorder="1" applyAlignment="1">
      <alignment horizontal="left" vertical="center" wrapText="1"/>
    </xf>
    <xf numFmtId="0" fontId="38" fillId="0" borderId="7" xfId="0" applyFont="1" applyBorder="1" applyAlignment="1">
      <alignment horizontal="left" vertical="center" wrapText="1"/>
    </xf>
    <xf numFmtId="0" fontId="39" fillId="0" borderId="0" xfId="0" applyFont="1" applyAlignment="1">
      <alignment horizontal="left" vertical="center" wrapText="1"/>
    </xf>
    <xf numFmtId="0" fontId="12" fillId="0" borderId="1" xfId="0" applyFont="1" applyFill="1" applyBorder="1"/>
    <xf numFmtId="4" fontId="3" fillId="0" borderId="0" xfId="0" applyNumberFormat="1" applyFont="1" applyFill="1" applyBorder="1" applyAlignment="1">
      <alignment wrapText="1"/>
    </xf>
    <xf numFmtId="168" fontId="3" fillId="0" borderId="0" xfId="0" applyNumberFormat="1" applyFont="1" applyBorder="1" applyAlignment="1">
      <alignment horizontal="right"/>
    </xf>
    <xf numFmtId="4" fontId="38" fillId="3" borderId="3" xfId="0" applyNumberFormat="1" applyFont="1" applyFill="1" applyBorder="1" applyAlignment="1">
      <alignment horizontal="left" vertical="center" wrapText="1"/>
    </xf>
    <xf numFmtId="0" fontId="3" fillId="7" borderId="0" xfId="0" applyFont="1" applyFill="1"/>
    <xf numFmtId="0" fontId="12" fillId="7" borderId="0" xfId="0" applyFont="1" applyFill="1"/>
    <xf numFmtId="0" fontId="3" fillId="7" borderId="3" xfId="0" applyFont="1" applyFill="1" applyBorder="1"/>
    <xf numFmtId="0" fontId="3" fillId="7" borderId="0" xfId="0" applyFont="1" applyFill="1" applyBorder="1" applyAlignment="1">
      <alignment horizontal="right"/>
    </xf>
    <xf numFmtId="3" fontId="8" fillId="7" borderId="0" xfId="0" applyNumberFormat="1" applyFont="1" applyFill="1" applyBorder="1" applyAlignment="1">
      <alignment horizontal="right"/>
    </xf>
    <xf numFmtId="168" fontId="12" fillId="7" borderId="0" xfId="0" applyNumberFormat="1" applyFont="1" applyFill="1" applyBorder="1" applyAlignment="1">
      <alignment horizontal="right"/>
    </xf>
    <xf numFmtId="0" fontId="12" fillId="8" borderId="0" xfId="0" applyFont="1" applyFill="1" applyBorder="1"/>
    <xf numFmtId="0" fontId="12" fillId="8" borderId="3" xfId="0" applyFont="1" applyFill="1" applyBorder="1"/>
    <xf numFmtId="172" fontId="12" fillId="8" borderId="0" xfId="0" applyNumberFormat="1" applyFont="1" applyFill="1" applyBorder="1"/>
    <xf numFmtId="0" fontId="12" fillId="8" borderId="3" xfId="0" applyFont="1" applyFill="1" applyBorder="1" applyAlignment="1">
      <alignment horizontal="left"/>
    </xf>
    <xf numFmtId="0" fontId="9" fillId="0" borderId="0" xfId="0" applyFont="1" applyFill="1"/>
    <xf numFmtId="0" fontId="33" fillId="0" borderId="0" xfId="0" applyFont="1" applyFill="1"/>
    <xf numFmtId="4" fontId="9" fillId="0" borderId="0" xfId="0" applyNumberFormat="1" applyFont="1" applyFill="1" applyBorder="1"/>
    <xf numFmtId="0" fontId="8" fillId="0" borderId="7" xfId="0" applyFont="1" applyFill="1" applyBorder="1"/>
    <xf numFmtId="0" fontId="8" fillId="0" borderId="0" xfId="0" applyFont="1" applyFill="1"/>
    <xf numFmtId="14" fontId="33" fillId="0" borderId="0" xfId="0" applyNumberFormat="1" applyFont="1" applyFill="1" applyAlignment="1">
      <alignment horizontal="left"/>
    </xf>
    <xf numFmtId="166" fontId="9" fillId="0" borderId="0" xfId="0" applyNumberFormat="1" applyFont="1" applyFill="1" applyBorder="1"/>
    <xf numFmtId="175" fontId="8" fillId="0" borderId="0" xfId="0" applyNumberFormat="1" applyFont="1" applyFill="1" applyBorder="1" applyAlignment="1">
      <alignment horizontal="right"/>
    </xf>
    <xf numFmtId="0" fontId="8" fillId="0" borderId="0" xfId="0" applyFont="1" applyFill="1" applyBorder="1" applyAlignment="1">
      <alignment horizontal="left"/>
    </xf>
    <xf numFmtId="3" fontId="8" fillId="0" borderId="7" xfId="0" applyNumberFormat="1" applyFont="1" applyFill="1" applyBorder="1"/>
    <xf numFmtId="3" fontId="8" fillId="0" borderId="0" xfId="0" applyNumberFormat="1" applyFont="1" applyFill="1"/>
    <xf numFmtId="166" fontId="9" fillId="0" borderId="3" xfId="0" applyNumberFormat="1" applyFont="1" applyFill="1" applyBorder="1"/>
    <xf numFmtId="166" fontId="8" fillId="0" borderId="3" xfId="0" applyNumberFormat="1" applyFont="1" applyFill="1" applyBorder="1"/>
    <xf numFmtId="179" fontId="8" fillId="0" borderId="0" xfId="0" applyNumberFormat="1" applyFont="1" applyFill="1" applyBorder="1"/>
    <xf numFmtId="0" fontId="8" fillId="0" borderId="0" xfId="0" applyFont="1" applyFill="1" applyProtection="1"/>
    <xf numFmtId="0" fontId="8" fillId="0" borderId="0" xfId="0" applyFont="1" applyFill="1" applyAlignment="1" applyProtection="1">
      <alignment horizontal="left"/>
    </xf>
    <xf numFmtId="0" fontId="38" fillId="0" borderId="0" xfId="0" applyFont="1" applyFill="1" applyAlignment="1">
      <alignment horizontal="left" vertical="center" wrapText="1"/>
    </xf>
    <xf numFmtId="3" fontId="39" fillId="0" borderId="0" xfId="0" applyNumberFormat="1" applyFont="1" applyAlignment="1">
      <alignment horizontal="left" vertical="center" wrapText="1"/>
    </xf>
    <xf numFmtId="166" fontId="38" fillId="0" borderId="7" xfId="0" applyNumberFormat="1" applyFont="1" applyFill="1" applyBorder="1" applyAlignment="1">
      <alignment horizontal="left" vertical="center" wrapText="1"/>
    </xf>
    <xf numFmtId="0" fontId="9" fillId="0" borderId="1" xfId="0" applyFont="1" applyFill="1" applyBorder="1"/>
    <xf numFmtId="3" fontId="9" fillId="0" borderId="1" xfId="0" applyNumberFormat="1" applyFont="1" applyFill="1" applyBorder="1"/>
    <xf numFmtId="166" fontId="38" fillId="3" borderId="3" xfId="0" applyNumberFormat="1" applyFont="1" applyFill="1" applyBorder="1" applyAlignment="1">
      <alignment horizontal="left" vertical="center" wrapText="1"/>
    </xf>
    <xf numFmtId="166" fontId="38" fillId="3" borderId="0" xfId="0" applyNumberFormat="1" applyFont="1" applyFill="1" applyBorder="1" applyAlignment="1">
      <alignment horizontal="left" vertical="center" wrapText="1"/>
    </xf>
    <xf numFmtId="166" fontId="38" fillId="3" borderId="7" xfId="0" applyNumberFormat="1" applyFont="1" applyFill="1" applyBorder="1" applyAlignment="1">
      <alignment horizontal="left" vertical="center" wrapText="1"/>
    </xf>
    <xf numFmtId="166" fontId="38" fillId="10" borderId="1" xfId="0" applyNumberFormat="1" applyFont="1" applyFill="1" applyBorder="1" applyAlignment="1">
      <alignment horizontal="left" vertical="center" wrapText="1"/>
    </xf>
    <xf numFmtId="166" fontId="9" fillId="9" borderId="1" xfId="0" applyNumberFormat="1" applyFont="1" applyFill="1" applyBorder="1"/>
    <xf numFmtId="166" fontId="9" fillId="7" borderId="7" xfId="0" applyNumberFormat="1" applyFont="1" applyFill="1" applyBorder="1"/>
    <xf numFmtId="166" fontId="9" fillId="8" borderId="7" xfId="0" applyNumberFormat="1" applyFont="1" applyFill="1" applyBorder="1"/>
    <xf numFmtId="0" fontId="40" fillId="8" borderId="3" xfId="0" applyFont="1" applyFill="1" applyBorder="1"/>
    <xf numFmtId="0" fontId="8" fillId="8" borderId="0" xfId="0" applyFont="1" applyFill="1" applyBorder="1" applyAlignment="1">
      <alignment horizontal="center"/>
    </xf>
    <xf numFmtId="0" fontId="8" fillId="7" borderId="0" xfId="0" applyFont="1" applyFill="1"/>
    <xf numFmtId="0" fontId="40" fillId="7" borderId="3" xfId="0" applyFont="1" applyFill="1" applyBorder="1"/>
    <xf numFmtId="0" fontId="8" fillId="7" borderId="0" xfId="0" applyFont="1" applyFill="1" applyBorder="1" applyAlignment="1">
      <alignment horizontal="center"/>
    </xf>
    <xf numFmtId="166" fontId="37" fillId="2" borderId="0" xfId="0" applyNumberFormat="1" applyFont="1" applyFill="1" applyBorder="1" applyAlignment="1">
      <alignment horizontal="left" vertical="center" wrapText="1"/>
    </xf>
    <xf numFmtId="0" fontId="8" fillId="8" borderId="0" xfId="0" applyFont="1" applyFill="1" applyBorder="1"/>
    <xf numFmtId="3" fontId="8" fillId="8" borderId="7" xfId="0" applyNumberFormat="1" applyFont="1" applyFill="1" applyBorder="1"/>
    <xf numFmtId="3" fontId="9" fillId="0" borderId="0" xfId="0" applyNumberFormat="1" applyFont="1" applyBorder="1" applyAlignment="1">
      <alignment horizontal="left"/>
    </xf>
    <xf numFmtId="3" fontId="9" fillId="0" borderId="0" xfId="0" applyNumberFormat="1" applyFont="1"/>
    <xf numFmtId="3" fontId="8" fillId="0" borderId="3" xfId="0" applyNumberFormat="1" applyFont="1" applyBorder="1"/>
    <xf numFmtId="3" fontId="8" fillId="0" borderId="7" xfId="0" applyNumberFormat="1" applyFont="1" applyBorder="1" applyAlignment="1">
      <alignment horizontal="right"/>
    </xf>
    <xf numFmtId="3" fontId="8" fillId="0" borderId="3" xfId="0" applyNumberFormat="1" applyFont="1" applyBorder="1" applyAlignment="1">
      <alignment horizontal="right"/>
    </xf>
    <xf numFmtId="14" fontId="32" fillId="0" borderId="0" xfId="0" applyNumberFormat="1" applyFont="1" applyFill="1" applyBorder="1" applyAlignment="1">
      <alignment horizontal="right"/>
    </xf>
    <xf numFmtId="3" fontId="32" fillId="0" borderId="0" xfId="0" applyNumberFormat="1" applyFont="1" applyBorder="1" applyAlignment="1">
      <alignment horizontal="right"/>
    </xf>
    <xf numFmtId="3" fontId="30" fillId="0" borderId="0" xfId="0" applyNumberFormat="1" applyFont="1" applyBorder="1" applyAlignment="1">
      <alignment horizontal="center"/>
    </xf>
    <xf numFmtId="178" fontId="8" fillId="0" borderId="0" xfId="0" applyNumberFormat="1" applyFont="1" applyBorder="1" applyAlignment="1">
      <alignment horizontal="right"/>
    </xf>
    <xf numFmtId="3" fontId="10" fillId="0" borderId="0" xfId="0" applyNumberFormat="1" applyFont="1" applyFill="1" applyBorder="1" applyAlignment="1">
      <alignment horizontal="center"/>
    </xf>
    <xf numFmtId="174" fontId="8" fillId="0" borderId="0" xfId="0" applyNumberFormat="1" applyFont="1" applyFill="1" applyBorder="1" applyAlignment="1">
      <alignment horizontal="right"/>
    </xf>
    <xf numFmtId="180" fontId="8" fillId="0" borderId="0" xfId="0" applyNumberFormat="1" applyFont="1" applyFill="1" applyBorder="1" applyAlignment="1">
      <alignment horizontal="right"/>
    </xf>
    <xf numFmtId="165" fontId="8" fillId="0" borderId="0" xfId="0" applyNumberFormat="1" applyFont="1" applyBorder="1" applyAlignment="1">
      <alignment horizontal="right"/>
    </xf>
    <xf numFmtId="178" fontId="8" fillId="0" borderId="0" xfId="0" applyNumberFormat="1" applyFont="1" applyFill="1" applyBorder="1" applyAlignment="1">
      <alignment horizontal="right"/>
    </xf>
    <xf numFmtId="180" fontId="9" fillId="0" borderId="0" xfId="0" applyNumberFormat="1" applyFont="1" applyFill="1" applyBorder="1" applyAlignment="1">
      <alignment horizontal="right"/>
    </xf>
    <xf numFmtId="174" fontId="9" fillId="0" borderId="0" xfId="0" applyNumberFormat="1" applyFont="1" applyFill="1" applyBorder="1" applyAlignment="1">
      <alignment horizontal="right"/>
    </xf>
    <xf numFmtId="4" fontId="9" fillId="0" borderId="0" xfId="0" applyNumberFormat="1" applyFont="1" applyFill="1" applyBorder="1" applyAlignment="1">
      <alignment horizontal="right"/>
    </xf>
    <xf numFmtId="0" fontId="8" fillId="0" borderId="0" xfId="0" applyFont="1" applyBorder="1" applyAlignment="1">
      <alignment horizontal="left"/>
    </xf>
    <xf numFmtId="3" fontId="8" fillId="0" borderId="3" xfId="0" applyNumberFormat="1" applyFont="1" applyFill="1" applyBorder="1" applyAlignment="1" applyProtection="1">
      <alignment horizontal="right"/>
      <protection locked="0"/>
    </xf>
    <xf numFmtId="2" fontId="8" fillId="0" borderId="0" xfId="0" applyNumberFormat="1" applyFont="1" applyAlignment="1">
      <alignment horizontal="right"/>
    </xf>
    <xf numFmtId="3" fontId="8" fillId="0" borderId="3" xfId="0" applyNumberFormat="1" applyFont="1" applyFill="1" applyBorder="1" applyAlignment="1">
      <alignment horizontal="right"/>
    </xf>
    <xf numFmtId="181" fontId="8" fillId="0" borderId="0" xfId="0" applyNumberFormat="1" applyFont="1"/>
    <xf numFmtId="4" fontId="8" fillId="0" borderId="0" xfId="0" applyNumberFormat="1" applyFont="1"/>
    <xf numFmtId="3" fontId="8" fillId="0" borderId="7" xfId="0" applyNumberFormat="1" applyFont="1" applyFill="1" applyBorder="1" applyAlignment="1">
      <alignment horizontal="right"/>
    </xf>
    <xf numFmtId="3" fontId="33" fillId="0" borderId="3" xfId="0" applyNumberFormat="1" applyFont="1" applyFill="1" applyBorder="1" applyAlignment="1" applyProtection="1">
      <alignment horizontal="right"/>
      <protection locked="0"/>
    </xf>
    <xf numFmtId="3" fontId="33" fillId="0" borderId="0" xfId="0" applyNumberFormat="1" applyFont="1" applyBorder="1" applyAlignment="1">
      <alignment horizontal="right"/>
    </xf>
    <xf numFmtId="3" fontId="33" fillId="0" borderId="7" xfId="0" applyNumberFormat="1" applyFont="1" applyBorder="1" applyAlignment="1">
      <alignment horizontal="right"/>
    </xf>
    <xf numFmtId="3" fontId="33" fillId="0" borderId="0" xfId="0" applyNumberFormat="1" applyFont="1" applyFill="1" applyBorder="1" applyAlignment="1">
      <alignment horizontal="right"/>
    </xf>
    <xf numFmtId="3" fontId="8" fillId="0" borderId="0" xfId="0" applyNumberFormat="1" applyFont="1"/>
    <xf numFmtId="3" fontId="38" fillId="0" borderId="0" xfId="0" applyNumberFormat="1" applyFont="1" applyBorder="1" applyAlignment="1">
      <alignment vertical="center" wrapText="1"/>
    </xf>
    <xf numFmtId="3" fontId="37" fillId="0" borderId="0" xfId="0" applyNumberFormat="1" applyFont="1" applyAlignment="1">
      <alignment vertical="center" wrapText="1"/>
    </xf>
    <xf numFmtId="3" fontId="38" fillId="0" borderId="3" xfId="0" applyNumberFormat="1" applyFont="1" applyBorder="1" applyAlignment="1">
      <alignment vertical="center" wrapText="1"/>
    </xf>
    <xf numFmtId="3" fontId="37" fillId="0" borderId="0" xfId="0" applyNumberFormat="1" applyFont="1" applyBorder="1" applyAlignment="1">
      <alignment vertical="center" wrapText="1"/>
    </xf>
    <xf numFmtId="178" fontId="38" fillId="0" borderId="0" xfId="0" applyNumberFormat="1" applyFont="1" applyBorder="1" applyAlignment="1">
      <alignment vertical="center" wrapText="1"/>
    </xf>
    <xf numFmtId="3" fontId="38" fillId="0" borderId="7" xfId="0" applyNumberFormat="1" applyFont="1" applyBorder="1" applyAlignment="1">
      <alignment vertical="center" wrapText="1"/>
    </xf>
    <xf numFmtId="0" fontId="36" fillId="0" borderId="0" xfId="0" applyFont="1" applyAlignment="1">
      <alignment vertical="center" wrapText="1"/>
    </xf>
    <xf numFmtId="3" fontId="36" fillId="0" borderId="0" xfId="0" applyNumberFormat="1" applyFont="1" applyAlignment="1">
      <alignment vertical="center" wrapText="1"/>
    </xf>
    <xf numFmtId="166" fontId="9" fillId="0" borderId="3" xfId="0" applyNumberFormat="1" applyFont="1" applyFill="1" applyBorder="1" applyAlignment="1">
      <alignment horizontal="right"/>
    </xf>
    <xf numFmtId="166" fontId="9" fillId="0" borderId="7" xfId="0" applyNumberFormat="1" applyFont="1" applyFill="1" applyBorder="1" applyAlignment="1">
      <alignment horizontal="right"/>
    </xf>
    <xf numFmtId="174" fontId="32" fillId="0" borderId="3" xfId="0" applyNumberFormat="1" applyFont="1" applyFill="1" applyBorder="1" applyAlignment="1">
      <alignment horizontal="right"/>
    </xf>
    <xf numFmtId="166" fontId="8" fillId="0" borderId="7" xfId="0" applyNumberFormat="1" applyFont="1" applyFill="1" applyBorder="1" applyAlignment="1">
      <alignment horizontal="right"/>
    </xf>
    <xf numFmtId="166" fontId="37" fillId="0" borderId="3" xfId="0" applyNumberFormat="1" applyFont="1" applyFill="1" applyBorder="1" applyAlignment="1">
      <alignment vertical="center" wrapText="1"/>
    </xf>
    <xf numFmtId="166" fontId="37" fillId="0" borderId="7" xfId="0" applyNumberFormat="1" applyFont="1" applyFill="1" applyBorder="1" applyAlignment="1">
      <alignment vertical="center" wrapText="1"/>
    </xf>
    <xf numFmtId="166" fontId="9" fillId="7" borderId="3" xfId="0" applyNumberFormat="1" applyFont="1" applyFill="1" applyBorder="1" applyAlignment="1">
      <alignment horizontal="right"/>
    </xf>
    <xf numFmtId="166" fontId="9" fillId="7" borderId="7" xfId="0" applyNumberFormat="1" applyFont="1" applyFill="1" applyBorder="1" applyAlignment="1">
      <alignment horizontal="right"/>
    </xf>
    <xf numFmtId="166" fontId="9" fillId="7" borderId="3" xfId="0" applyNumberFormat="1" applyFont="1" applyFill="1" applyBorder="1"/>
    <xf numFmtId="3" fontId="38" fillId="3" borderId="3" xfId="0" applyNumberFormat="1" applyFont="1" applyFill="1" applyBorder="1" applyAlignment="1">
      <alignment vertical="center" wrapText="1"/>
    </xf>
    <xf numFmtId="3" fontId="38" fillId="3" borderId="0" xfId="0" applyNumberFormat="1" applyFont="1" applyFill="1" applyBorder="1" applyAlignment="1">
      <alignment vertical="center" wrapText="1"/>
    </xf>
    <xf numFmtId="0" fontId="36" fillId="3" borderId="0" xfId="0" applyFont="1" applyFill="1" applyAlignment="1">
      <alignment vertical="center" wrapText="1"/>
    </xf>
    <xf numFmtId="174" fontId="38" fillId="3" borderId="0" xfId="0" applyNumberFormat="1" applyFont="1" applyFill="1" applyBorder="1" applyAlignment="1">
      <alignment vertical="center" wrapText="1"/>
    </xf>
    <xf numFmtId="166" fontId="9" fillId="7" borderId="0" xfId="0" applyNumberFormat="1" applyFont="1" applyFill="1" applyBorder="1" applyAlignment="1">
      <alignment horizontal="right"/>
    </xf>
    <xf numFmtId="174" fontId="9" fillId="7" borderId="4" xfId="0" applyNumberFormat="1" applyFont="1" applyFill="1" applyBorder="1" applyAlignment="1">
      <alignment horizontal="right"/>
    </xf>
    <xf numFmtId="166" fontId="9" fillId="7" borderId="12" xfId="0" applyNumberFormat="1" applyFont="1" applyFill="1" applyBorder="1" applyAlignment="1">
      <alignment horizontal="right"/>
    </xf>
    <xf numFmtId="3" fontId="8" fillId="7" borderId="5" xfId="0" applyNumberFormat="1" applyFont="1" applyFill="1" applyBorder="1" applyAlignment="1">
      <alignment horizontal="left"/>
    </xf>
    <xf numFmtId="3" fontId="9" fillId="7" borderId="4" xfId="0" applyNumberFormat="1" applyFont="1" applyFill="1" applyBorder="1"/>
    <xf numFmtId="3" fontId="8" fillId="7" borderId="5" xfId="0" applyNumberFormat="1" applyFont="1" applyFill="1" applyBorder="1" applyAlignment="1">
      <alignment horizontal="right"/>
    </xf>
    <xf numFmtId="3" fontId="8" fillId="7" borderId="12" xfId="0" applyNumberFormat="1" applyFont="1" applyFill="1" applyBorder="1" applyAlignment="1">
      <alignment horizontal="right"/>
    </xf>
    <xf numFmtId="3" fontId="9" fillId="8" borderId="4" xfId="0" applyNumberFormat="1" applyFont="1" applyFill="1" applyBorder="1" applyAlignment="1">
      <alignment horizontal="left"/>
    </xf>
    <xf numFmtId="3" fontId="8" fillId="8" borderId="5" xfId="0" applyNumberFormat="1" applyFont="1" applyFill="1" applyBorder="1" applyAlignment="1">
      <alignment horizontal="right"/>
    </xf>
    <xf numFmtId="4" fontId="8" fillId="8" borderId="5" xfId="0" applyNumberFormat="1" applyFont="1" applyFill="1" applyBorder="1" applyAlignment="1">
      <alignment horizontal="right" wrapText="1"/>
    </xf>
    <xf numFmtId="166" fontId="9" fillId="8" borderId="5" xfId="0" applyNumberFormat="1" applyFont="1" applyFill="1" applyBorder="1" applyAlignment="1">
      <alignment horizontal="right"/>
    </xf>
    <xf numFmtId="174" fontId="8" fillId="8" borderId="5" xfId="0" applyNumberFormat="1" applyFont="1" applyFill="1" applyBorder="1" applyAlignment="1">
      <alignment horizontal="right" wrapText="1"/>
    </xf>
    <xf numFmtId="3" fontId="9" fillId="7" borderId="5" xfId="0" applyNumberFormat="1" applyFont="1" applyFill="1" applyBorder="1" applyAlignment="1">
      <alignment horizontal="center"/>
    </xf>
    <xf numFmtId="3" fontId="8" fillId="0" borderId="0" xfId="0" applyNumberFormat="1" applyFont="1" applyFill="1" applyBorder="1" applyAlignment="1">
      <alignment horizontal="left"/>
    </xf>
    <xf numFmtId="1" fontId="8" fillId="0" borderId="0" xfId="0" applyNumberFormat="1" applyFont="1" applyFill="1" applyBorder="1" applyAlignment="1">
      <alignment horizontal="left"/>
    </xf>
    <xf numFmtId="1" fontId="9" fillId="0" borderId="0" xfId="0" applyNumberFormat="1" applyFont="1" applyFill="1" applyBorder="1" applyAlignment="1"/>
    <xf numFmtId="0" fontId="39" fillId="0" borderId="0" xfId="0" applyFont="1" applyFill="1" applyAlignment="1">
      <alignment horizontal="left" vertical="center"/>
    </xf>
    <xf numFmtId="3" fontId="39" fillId="0" borderId="0" xfId="0" applyNumberFormat="1" applyFont="1" applyAlignment="1">
      <alignment horizontal="left" vertical="center"/>
    </xf>
    <xf numFmtId="0" fontId="36" fillId="0" borderId="0" xfId="0" applyFont="1" applyAlignment="1">
      <alignment horizontal="left" vertical="center"/>
    </xf>
    <xf numFmtId="166" fontId="8" fillId="7" borderId="0" xfId="0" applyNumberFormat="1" applyFont="1" applyFill="1" applyBorder="1" applyAlignment="1">
      <alignment horizontal="right"/>
    </xf>
    <xf numFmtId="0" fontId="0" fillId="0" borderId="0" xfId="0" applyAlignment="1">
      <alignment horizontal="left" vertical="center" wrapText="1"/>
    </xf>
    <xf numFmtId="0" fontId="9" fillId="0" borderId="0" xfId="0" applyFont="1"/>
    <xf numFmtId="0" fontId="8" fillId="0" borderId="0" xfId="0" applyFont="1"/>
    <xf numFmtId="3" fontId="3" fillId="0" borderId="0" xfId="0" applyNumberFormat="1" applyFont="1"/>
    <xf numFmtId="3" fontId="12" fillId="0" borderId="1" xfId="0" applyNumberFormat="1" applyFont="1" applyFill="1" applyBorder="1" applyAlignment="1">
      <alignment horizontal="right"/>
    </xf>
    <xf numFmtId="14" fontId="9" fillId="0" borderId="0" xfId="0" applyNumberFormat="1" applyFont="1" applyAlignment="1">
      <alignment horizontal="left"/>
    </xf>
    <xf numFmtId="3" fontId="38" fillId="0" borderId="0" xfId="0" applyNumberFormat="1" applyFont="1" applyAlignment="1">
      <alignment horizontal="left" vertical="center" wrapText="1"/>
    </xf>
    <xf numFmtId="3" fontId="37" fillId="0" borderId="3" xfId="0" applyNumberFormat="1" applyFont="1" applyFill="1" applyBorder="1" applyAlignment="1">
      <alignment horizontal="left" vertical="center" wrapText="1"/>
    </xf>
    <xf numFmtId="3" fontId="12" fillId="0" borderId="0" xfId="0" applyNumberFormat="1" applyFont="1"/>
    <xf numFmtId="3" fontId="12" fillId="7" borderId="3" xfId="0" applyNumberFormat="1" applyFont="1" applyFill="1" applyBorder="1" applyAlignment="1">
      <alignment horizontal="right"/>
    </xf>
    <xf numFmtId="3" fontId="41" fillId="0" borderId="0" xfId="0" applyNumberFormat="1" applyFont="1" applyFill="1" applyBorder="1" applyAlignment="1"/>
    <xf numFmtId="182" fontId="8" fillId="0" borderId="0" xfId="0" applyNumberFormat="1" applyFont="1" applyBorder="1" applyAlignment="1">
      <alignment horizontal="center"/>
    </xf>
    <xf numFmtId="2" fontId="8" fillId="0" borderId="0" xfId="0" applyNumberFormat="1" applyFont="1" applyAlignment="1"/>
    <xf numFmtId="3" fontId="12" fillId="0" borderId="0" xfId="0" applyNumberFormat="1" applyFont="1" applyFill="1" applyAlignment="1">
      <alignment horizontal="right"/>
    </xf>
    <xf numFmtId="166" fontId="9" fillId="7" borderId="1" xfId="0" applyNumberFormat="1" applyFont="1" applyFill="1" applyBorder="1"/>
    <xf numFmtId="166" fontId="9" fillId="7" borderId="0" xfId="0" applyNumberFormat="1" applyFont="1" applyFill="1" applyBorder="1"/>
    <xf numFmtId="166" fontId="8" fillId="7" borderId="1" xfId="0" applyNumberFormat="1" applyFont="1" applyFill="1" applyBorder="1" applyAlignment="1">
      <alignment horizontal="right"/>
    </xf>
    <xf numFmtId="4" fontId="38" fillId="0" borderId="0" xfId="0" applyNumberFormat="1" applyFont="1" applyFill="1" applyBorder="1" applyAlignment="1">
      <alignment horizontal="left" vertical="center" wrapText="1"/>
    </xf>
    <xf numFmtId="3" fontId="37" fillId="0" borderId="1" xfId="0" applyNumberFormat="1" applyFont="1" applyFill="1" applyBorder="1" applyAlignment="1">
      <alignment horizontal="left" vertical="center" wrapText="1"/>
    </xf>
    <xf numFmtId="0" fontId="37" fillId="0" borderId="1" xfId="0" applyFont="1" applyFill="1" applyBorder="1" applyAlignment="1">
      <alignment horizontal="left" vertical="center" wrapText="1"/>
    </xf>
    <xf numFmtId="166" fontId="37" fillId="0" borderId="0" xfId="0" applyNumberFormat="1" applyFont="1" applyFill="1" applyBorder="1" applyAlignment="1">
      <alignment horizontal="left" vertical="center" wrapText="1"/>
    </xf>
    <xf numFmtId="0" fontId="39" fillId="0" borderId="0" xfId="0" applyFont="1" applyFill="1" applyAlignment="1">
      <alignment horizontal="left" vertical="center" wrapText="1"/>
    </xf>
    <xf numFmtId="0" fontId="36" fillId="0" borderId="0" xfId="0" applyFont="1" applyFill="1" applyAlignment="1">
      <alignment horizontal="left" vertical="center" wrapText="1"/>
    </xf>
    <xf numFmtId="10" fontId="37" fillId="5" borderId="2" xfId="0" applyNumberFormat="1" applyFont="1" applyFill="1" applyBorder="1" applyAlignment="1">
      <alignment horizontal="center" vertical="center"/>
    </xf>
    <xf numFmtId="0" fontId="42" fillId="0" borderId="0" xfId="0" applyFont="1" applyBorder="1" applyAlignment="1">
      <alignment horizontal="center"/>
    </xf>
    <xf numFmtId="0" fontId="34" fillId="0" borderId="0" xfId="0" applyFont="1" applyFill="1" applyBorder="1" applyAlignment="1">
      <alignment horizontal="right"/>
    </xf>
    <xf numFmtId="10" fontId="12" fillId="0" borderId="0" xfId="0" applyNumberFormat="1" applyFont="1" applyBorder="1" applyAlignment="1">
      <alignment horizontal="right"/>
    </xf>
    <xf numFmtId="3" fontId="12" fillId="4" borderId="1" xfId="0" applyNumberFormat="1" applyFont="1" applyFill="1" applyBorder="1"/>
    <xf numFmtId="166" fontId="8" fillId="0" borderId="0" xfId="0" applyNumberFormat="1" applyFont="1"/>
    <xf numFmtId="3" fontId="43" fillId="0" borderId="0" xfId="0" applyNumberFormat="1" applyFont="1" applyAlignment="1">
      <alignment horizontal="left" vertical="center" wrapText="1"/>
    </xf>
    <xf numFmtId="166" fontId="9" fillId="0" borderId="0" xfId="0" applyNumberFormat="1" applyFont="1" applyBorder="1"/>
    <xf numFmtId="166" fontId="12" fillId="0" borderId="1" xfId="0" applyNumberFormat="1" applyFont="1" applyFill="1" applyBorder="1" applyAlignment="1">
      <alignment horizontal="right"/>
    </xf>
    <xf numFmtId="3" fontId="12" fillId="11" borderId="0" xfId="0" applyNumberFormat="1" applyFont="1" applyFill="1"/>
    <xf numFmtId="166" fontId="9" fillId="0" borderId="1" xfId="0" applyNumberFormat="1" applyFont="1" applyFill="1" applyBorder="1" applyAlignment="1">
      <alignment horizontal="right"/>
    </xf>
    <xf numFmtId="0" fontId="44" fillId="0" borderId="0" xfId="2" applyBorder="1" applyAlignment="1">
      <alignment horizontal="left"/>
    </xf>
    <xf numFmtId="0" fontId="44" fillId="0" borderId="0" xfId="2" applyFill="1"/>
    <xf numFmtId="0" fontId="44" fillId="0" borderId="0" xfId="2" applyFill="1" applyBorder="1"/>
    <xf numFmtId="0" fontId="44" fillId="0" borderId="0" xfId="2"/>
    <xf numFmtId="3" fontId="44" fillId="0" borderId="0" xfId="2" applyNumberFormat="1" applyBorder="1" applyAlignment="1">
      <alignment horizontal="left"/>
    </xf>
    <xf numFmtId="0" fontId="44" fillId="0" borderId="0" xfId="2" applyFill="1" applyBorder="1" applyAlignment="1">
      <alignment horizontal="left"/>
    </xf>
    <xf numFmtId="0" fontId="12" fillId="0" borderId="0" xfId="0" applyFont="1" applyFill="1" applyBorder="1" applyAlignment="1">
      <alignment vertical="top"/>
    </xf>
    <xf numFmtId="0" fontId="12" fillId="0" borderId="0" xfId="0" applyFont="1" applyFill="1" applyBorder="1" applyAlignment="1">
      <alignment horizontal="left" vertical="top" wrapText="1"/>
    </xf>
    <xf numFmtId="43" fontId="45" fillId="0" borderId="0" xfId="3" applyFont="1" applyFill="1" applyBorder="1" applyAlignment="1">
      <alignment horizontal="right"/>
    </xf>
    <xf numFmtId="43" fontId="45" fillId="0" borderId="3" xfId="3" applyFont="1" applyFill="1" applyBorder="1" applyAlignment="1">
      <alignment horizontal="left"/>
    </xf>
    <xf numFmtId="172" fontId="9" fillId="0" borderId="0" xfId="3" applyNumberFormat="1" applyFont="1" applyFill="1" applyBorder="1" applyAlignment="1">
      <alignment horizontal="right"/>
    </xf>
    <xf numFmtId="0" fontId="32" fillId="0" borderId="0" xfId="0" applyFont="1" applyBorder="1"/>
    <xf numFmtId="172" fontId="12" fillId="0" borderId="3" xfId="0" applyNumberFormat="1" applyFont="1" applyFill="1" applyBorder="1" applyAlignment="1">
      <alignment horizontal="right"/>
    </xf>
    <xf numFmtId="172" fontId="12" fillId="0" borderId="0" xfId="0" applyNumberFormat="1" applyFont="1" applyFill="1" applyBorder="1" applyAlignment="1">
      <alignment horizontal="right"/>
    </xf>
    <xf numFmtId="174" fontId="8" fillId="0" borderId="0" xfId="0" applyNumberFormat="1" applyFont="1" applyBorder="1"/>
    <xf numFmtId="3" fontId="9" fillId="7" borderId="0" xfId="0" applyNumberFormat="1" applyFont="1" applyFill="1" applyBorder="1" applyAlignment="1">
      <alignment horizontal="right"/>
    </xf>
    <xf numFmtId="3" fontId="9" fillId="7" borderId="0" xfId="0" applyNumberFormat="1" applyFont="1" applyFill="1" applyBorder="1" applyAlignment="1">
      <alignment horizontal="center"/>
    </xf>
    <xf numFmtId="0" fontId="8" fillId="7" borderId="0" xfId="0" applyFont="1" applyFill="1" applyBorder="1"/>
    <xf numFmtId="166" fontId="8" fillId="0" borderId="0" xfId="0" applyNumberFormat="1" applyFont="1" applyFill="1"/>
    <xf numFmtId="3" fontId="32" fillId="7" borderId="0" xfId="0" applyNumberFormat="1" applyFont="1" applyFill="1" applyBorder="1" applyAlignment="1">
      <alignment horizontal="center"/>
    </xf>
    <xf numFmtId="3" fontId="32" fillId="0" borderId="1" xfId="0" applyNumberFormat="1" applyFont="1" applyFill="1" applyBorder="1" applyAlignment="1">
      <alignment horizontal="right"/>
    </xf>
    <xf numFmtId="3" fontId="3" fillId="0" borderId="0" xfId="0" applyNumberFormat="1" applyFont="1" applyAlignment="1">
      <alignment wrapText="1"/>
    </xf>
    <xf numFmtId="166" fontId="3" fillId="0" borderId="0" xfId="0" applyNumberFormat="1" applyFont="1"/>
    <xf numFmtId="166" fontId="8" fillId="0" borderId="0" xfId="0" applyNumberFormat="1" applyFont="1" applyBorder="1"/>
    <xf numFmtId="0" fontId="0" fillId="0" borderId="12" xfId="0" applyFont="1" applyFill="1" applyBorder="1" applyAlignment="1">
      <alignment horizontal="left" vertical="center" wrapText="1"/>
    </xf>
    <xf numFmtId="0" fontId="0" fillId="0" borderId="9" xfId="0" applyFont="1" applyFill="1" applyBorder="1" applyAlignment="1">
      <alignment horizontal="left" vertical="center" wrapText="1"/>
    </xf>
    <xf numFmtId="0" fontId="2" fillId="0" borderId="9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9" fillId="0" borderId="14" xfId="0" applyFont="1" applyFill="1" applyBorder="1"/>
    <xf numFmtId="0" fontId="29" fillId="7" borderId="13" xfId="0" applyFont="1" applyFill="1" applyBorder="1"/>
    <xf numFmtId="0" fontId="2" fillId="0" borderId="13" xfId="0" applyFont="1" applyFill="1" applyBorder="1" applyAlignment="1">
      <alignment horizontal="right"/>
    </xf>
    <xf numFmtId="4" fontId="2" fillId="0" borderId="2" xfId="0" applyNumberFormat="1" applyFont="1" applyFill="1" applyBorder="1" applyAlignment="1">
      <alignment horizontal="right"/>
    </xf>
    <xf numFmtId="0" fontId="0" fillId="0" borderId="14" xfId="0" applyFont="1" applyFill="1" applyBorder="1"/>
    <xf numFmtId="4" fontId="0" fillId="0" borderId="2" xfId="0" applyNumberFormat="1" applyFont="1" applyFill="1" applyBorder="1"/>
    <xf numFmtId="4" fontId="2" fillId="7" borderId="13" xfId="0" applyNumberFormat="1" applyFont="1" applyFill="1" applyBorder="1"/>
    <xf numFmtId="0" fontId="0" fillId="0" borderId="15" xfId="0" applyFont="1" applyFill="1" applyBorder="1"/>
    <xf numFmtId="4" fontId="0" fillId="0" borderId="13" xfId="0" applyNumberFormat="1" applyFont="1" applyFill="1" applyBorder="1"/>
    <xf numFmtId="4" fontId="26" fillId="0" borderId="13" xfId="0" applyNumberFormat="1" applyFont="1" applyFill="1" applyBorder="1"/>
    <xf numFmtId="4" fontId="26" fillId="0" borderId="2" xfId="0" applyNumberFormat="1" applyFont="1" applyFill="1" applyBorder="1"/>
    <xf numFmtId="0" fontId="0" fillId="0" borderId="13" xfId="0" applyFont="1" applyFill="1" applyBorder="1" applyAlignment="1">
      <alignment horizontal="right"/>
    </xf>
    <xf numFmtId="4" fontId="0" fillId="0" borderId="2" xfId="0" applyNumberFormat="1" applyFont="1" applyFill="1" applyBorder="1" applyAlignment="1">
      <alignment horizontal="right"/>
    </xf>
    <xf numFmtId="4" fontId="0" fillId="0" borderId="8" xfId="0" applyNumberFormat="1" applyFont="1" applyFill="1" applyBorder="1"/>
    <xf numFmtId="4" fontId="0" fillId="0" borderId="6" xfId="0" applyNumberFormat="1" applyFont="1" applyFill="1" applyBorder="1"/>
    <xf numFmtId="174" fontId="2" fillId="7" borderId="0" xfId="0" applyNumberFormat="1" applyFont="1" applyFill="1"/>
    <xf numFmtId="0" fontId="46" fillId="0" borderId="0" xfId="0" applyFont="1"/>
    <xf numFmtId="2" fontId="0" fillId="0" borderId="0" xfId="0" applyNumberFormat="1"/>
    <xf numFmtId="4" fontId="2" fillId="7" borderId="0" xfId="0" applyNumberFormat="1" applyFont="1" applyFill="1"/>
    <xf numFmtId="4" fontId="29" fillId="7" borderId="13" xfId="0" applyNumberFormat="1" applyFont="1" applyFill="1" applyBorder="1"/>
    <xf numFmtId="4" fontId="2" fillId="7" borderId="8" xfId="0" applyNumberFormat="1" applyFont="1" applyFill="1" applyBorder="1"/>
    <xf numFmtId="3" fontId="10" fillId="0" borderId="0" xfId="0" applyNumberFormat="1" applyFont="1" applyFill="1" applyBorder="1"/>
    <xf numFmtId="14" fontId="47" fillId="0" borderId="0" xfId="0" applyNumberFormat="1" applyFont="1" applyFill="1" applyAlignment="1">
      <alignment horizontal="left"/>
    </xf>
    <xf numFmtId="0" fontId="10" fillId="0" borderId="3" xfId="0" applyFont="1" applyBorder="1"/>
    <xf numFmtId="9" fontId="12" fillId="0" borderId="0" xfId="0" applyNumberFormat="1" applyFont="1" applyBorder="1" applyAlignment="1">
      <alignment horizontal="right"/>
    </xf>
    <xf numFmtId="9" fontId="3" fillId="0" borderId="0" xfId="0" applyNumberFormat="1" applyFont="1" applyBorder="1" applyAlignment="1">
      <alignment horizontal="right"/>
    </xf>
    <xf numFmtId="9" fontId="3" fillId="0" borderId="0" xfId="0" applyNumberFormat="1" applyFont="1" applyFill="1" applyBorder="1" applyAlignment="1">
      <alignment horizontal="right"/>
    </xf>
    <xf numFmtId="2" fontId="12" fillId="0" borderId="7" xfId="0" applyNumberFormat="1" applyFont="1" applyBorder="1" applyAlignment="1">
      <alignment horizontal="right"/>
    </xf>
    <xf numFmtId="2" fontId="3" fillId="0" borderId="7" xfId="0" applyNumberFormat="1" applyFont="1" applyBorder="1" applyAlignment="1">
      <alignment horizontal="right"/>
    </xf>
    <xf numFmtId="2" fontId="3" fillId="0" borderId="7" xfId="0" applyNumberFormat="1" applyFont="1" applyFill="1" applyBorder="1" applyAlignment="1">
      <alignment horizontal="right"/>
    </xf>
    <xf numFmtId="9" fontId="8" fillId="0" borderId="0" xfId="0" applyNumberFormat="1" applyFont="1" applyFill="1" applyBorder="1" applyAlignment="1">
      <alignment horizontal="right"/>
    </xf>
    <xf numFmtId="2" fontId="12" fillId="0" borderId="0" xfId="0" applyNumberFormat="1" applyFont="1" applyFill="1" applyBorder="1" applyAlignment="1">
      <alignment horizontal="right"/>
    </xf>
    <xf numFmtId="2" fontId="3" fillId="0" borderId="0" xfId="0" applyNumberFormat="1" applyFont="1" applyFill="1" applyBorder="1" applyAlignment="1">
      <alignment horizontal="right"/>
    </xf>
    <xf numFmtId="2" fontId="3" fillId="0" borderId="0" xfId="0" applyNumberFormat="1" applyFont="1" applyFill="1" applyBorder="1"/>
    <xf numFmtId="0" fontId="10" fillId="0" borderId="0" xfId="0" applyFont="1" applyFill="1" applyBorder="1"/>
    <xf numFmtId="0" fontId="32" fillId="0" borderId="3" xfId="0" applyFont="1" applyFill="1" applyBorder="1" applyAlignment="1">
      <alignment horizontal="right"/>
    </xf>
    <xf numFmtId="0" fontId="10" fillId="0" borderId="0" xfId="0" applyFont="1" applyBorder="1"/>
  </cellXfs>
  <cellStyles count="4">
    <cellStyle name="Erotin 2" xfId="1"/>
    <cellStyle name="Normaali" xfId="0" builtinId="0"/>
    <cellStyle name="Otsikko" xfId="2" builtinId="15"/>
    <cellStyle name="Pilkku" xfId="3" builtinId="3"/>
  </cellStyles>
  <dxfs count="207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4" formatCode="#,##0.00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numFmt numFmtId="4" formatCode="#,##0.00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</font>
      <fill>
        <patternFill patternType="solid">
          <fgColor indexed="64"/>
          <bgColor theme="8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fill>
        <patternFill patternType="none">
          <fgColor indexed="64"/>
          <bgColor indexed="65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/>
        <strike val="0"/>
        <outline val="0"/>
        <shadow val="0"/>
        <u val="none"/>
        <vertAlign val="baseline"/>
        <sz val="11"/>
        <name val="Arial"/>
        <scheme val="none"/>
      </font>
      <numFmt numFmtId="3" formatCode="#,##0"/>
      <border outline="0">
        <left style="thin">
          <color indexed="64"/>
        </left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" formatCode="#,##0"/>
      <fill>
        <patternFill patternType="solid">
          <fgColor indexed="64"/>
          <bgColor theme="8" tint="0.79998168889431442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" formatCode="#,##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66" formatCode="#,##0_ ;[Red]\-#,##0\ 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4" formatCode="#,##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border outline="0">
        <right style="thin">
          <color indexed="64"/>
        </right>
      </border>
    </dxf>
    <dxf>
      <font>
        <strike val="0"/>
        <outline val="0"/>
        <shadow val="0"/>
        <u val="none"/>
        <vertAlign val="baseline"/>
        <sz val="1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color theme="0"/>
        <name val="Arial"/>
        <scheme val="none"/>
      </font>
      <alignment horizontal="left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66" formatCode="#,##0_ ;[Red]\-#,##0\ "/>
      <fill>
        <patternFill patternType="solid">
          <fgColor indexed="64"/>
          <bgColor theme="8" tint="0.79998168889431442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" formatCode="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66" formatCode="#,##0_ ;[Red]\-#,##0\ "/>
      <fill>
        <patternFill patternType="solid">
          <fgColor indexed="64"/>
          <bgColor theme="8" tint="0.79998168889431442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66" formatCode="#,##0_ ;[Red]\-#,##0\ "/>
      <fill>
        <patternFill patternType="solid">
          <fgColor indexed="64"/>
          <bgColor theme="8" tint="0.79998168889431442"/>
        </patternFill>
      </fill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81" formatCode="#,##0.0_ ;[Red]\-#,##0.0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66" formatCode="#,##0_ ;[Red]\-#,##0\ 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  <alignment horizontal="right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left" vertical="bottom" textRotation="0" wrapText="0" indent="0" justifyLastLine="0" shrinkToFit="0" readingOrder="0"/>
    </dxf>
    <dxf>
      <border outline="0">
        <right style="thin">
          <color indexed="64"/>
        </right>
      </border>
    </dxf>
    <dxf>
      <font>
        <strike val="0"/>
        <outline val="0"/>
        <shadow val="0"/>
        <u val="none"/>
        <vertAlign val="baseline"/>
        <sz val="11"/>
        <color theme="0"/>
        <name val="Arial"/>
      </font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66" formatCode="#,##0_ ;[Red]\-#,##0\ "/>
      <fill>
        <patternFill patternType="solid">
          <fgColor indexed="64"/>
          <bgColor theme="5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66" formatCode="#,##0_ ;[Red]\-#,##0\ "/>
      <fill>
        <patternFill patternType="solid">
          <fgColor indexed="64"/>
          <bgColor theme="6" tint="0.79998168889431442"/>
        </patternFill>
      </fill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66" formatCode="#,##0_ ;[Red]\-#,##0\ 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66" formatCode="#,##0_ ;[Red]\-#,##0\ 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66" formatCode="#,##0_ ;[Red]\-#,##0\ 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66" formatCode="#,##0_ ;[Red]\-#,##0\ 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66" formatCode="#,##0_ ;[Red]\-#,##0\ 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66" formatCode="#,##0_ ;[Red]\-#,##0\ "/>
      <fill>
        <patternFill patternType="solid">
          <fgColor indexed="64"/>
          <bgColor theme="8" tint="0.79998168889431442"/>
        </patternFill>
      </fill>
      <border diagonalUp="0" diagonalDown="0" outline="0">
        <left/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66" formatCode="#,##0_ ;[Red]\-#,##0\ 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66" formatCode="#,##0_ ;[Red]\-#,##0\ 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66" formatCode="#,##0_ ;[Red]\-#,##0\ 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66" formatCode="#,##0_ ;[Red]\-#,##0\ 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66" formatCode="#,##0_ ;[Red]\-#,##0\ 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66" formatCode="#,##0_ ;[Red]\-#,##0\ 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66" formatCode="#,##0_ ;[Red]\-#,##0\ 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66" formatCode="#,##0_ ;[Red]\-#,##0\ 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scheme val="none"/>
      </font>
      <numFmt numFmtId="166" formatCode="#,##0_ ;[Red]\-#,##0\ 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72" formatCode="#,##0.00\ &quot;€&quot;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72" formatCode="#,##0.00\ &quot;€&quot;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72" formatCode="#,##0.00\ &quot;€&quot;"/>
      <fill>
        <patternFill patternType="none">
          <fgColor indexed="64"/>
          <bgColor indexed="65"/>
        </patternFill>
      </fill>
    </dxf>
    <dxf>
      <border outline="0">
        <left style="thin">
          <color indexed="64"/>
        </left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" formatCode="#,##0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3" formatCode="0\ 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4" formatCode="0.00\ 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78" formatCode="#,##0.00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/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indexed="65"/>
        </patternFill>
      </fill>
    </dxf>
    <dxf>
      <border outline="0">
        <right style="thin">
          <color indexed="64"/>
        </right>
      </border>
    </dxf>
    <dxf>
      <font>
        <strike val="0"/>
        <outline val="0"/>
        <shadow val="0"/>
        <u val="none"/>
        <vertAlign val="baseline"/>
        <color theme="0"/>
        <name val="Arial"/>
      </font>
      <alignment horizontal="left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72" formatCode="#,##0.00\ &quot;€&quot;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72" formatCode="#,##0.00\ &quot;€&quot;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72" formatCode="#,##0.00\ &quot;€&quot;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72" formatCode="#,##0.00\ &quot;€&quot;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72" formatCode="#,##0.00\ &quot;€&quot;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72" formatCode="#,##0.00\ &quot;€&quot;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72" formatCode="#,##0.00\ &quot;€&quot;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72" formatCode="#,##0.00\ &quot;€&quot;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72" formatCode="#,##0.00\ &quot;€&quot;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border outline="0">
        <left style="thin">
          <color indexed="64"/>
        </left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scheme val="none"/>
      </font>
      <numFmt numFmtId="4" formatCode="#,##0.0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" formatCode="#,##0"/>
      <fill>
        <patternFill patternType="solid">
          <fgColor indexed="64"/>
          <bgColor theme="6" tint="0.5999938962981048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8" formatCode="0.00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4" formatCode="0.00\ 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76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77" formatCode="#,##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4" formatCode="0.00\ 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3" formatCode="0\ 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2" formatCode="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indexed="65"/>
        </patternFill>
      </fill>
    </dxf>
    <dxf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theme="0"/>
        <name val="Arial"/>
      </font>
      <alignment horizontal="left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" formatCode="#,##0"/>
      <fill>
        <patternFill patternType="solid">
          <fgColor indexed="64"/>
          <bgColor theme="6" tint="0.59999389629810485"/>
        </patternFill>
      </fill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" formatCode="#,##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" formatCode="#,##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" formatCode="#,##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" formatCode="#,##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" formatCode="#,##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" formatCode="#,##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" formatCode="#,##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" formatCode="#,##0"/>
      <border diagonalUp="0" diagonalDown="0">
        <left style="thin">
          <color indexed="64"/>
        </left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/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" formatCode="#,##0"/>
      <border outline="0">
        <left style="thin">
          <color indexed="64"/>
        </left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  <fill>
        <patternFill patternType="solid">
          <fgColor indexed="64"/>
          <bgColor theme="8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66" formatCode="#,##0_ ;[Red]\-#,##0\ "/>
      <fill>
        <patternFill patternType="solid">
          <fgColor indexed="64"/>
          <bgColor theme="8" tint="0.79998168889431442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66" formatCode="#,##0_ ;[Red]\-#,##0\ "/>
      <fill>
        <patternFill patternType="solid">
          <fgColor indexed="64"/>
          <bgColor theme="8" tint="0.79998168889431442"/>
        </patternFill>
      </fill>
      <border outline="0">
        <left style="thin">
          <color indexed="64"/>
        </left>
        <right style="thin">
          <color indexed="64"/>
        </right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66" formatCode="#,##0_ ;[Red]\-#,##0\ "/>
      <fill>
        <patternFill patternType="solid">
          <fgColor indexed="64"/>
          <bgColor theme="8" tint="0.79998168889431442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66" formatCode="#,##0_ ;[Red]\-#,##0\ "/>
      <fill>
        <patternFill patternType="solid">
          <fgColor indexed="64"/>
          <bgColor theme="8" tint="0.79998168889431442"/>
        </patternFill>
      </fill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4" formatCode="#,##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67" formatCode="#,##0_ ;\-#,##0\ 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67" formatCode="#,##0_ ;\-#,##0\ 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67" formatCode="#,##0_ ;\-#,##0\ 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67" formatCode="#,##0_ ;\-#,##0\ "/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1" formatCode="0"/>
    </dxf>
    <dxf>
      <font>
        <strike val="0"/>
        <outline val="0"/>
        <shadow val="0"/>
        <u val="none"/>
        <vertAlign val="baseline"/>
        <color theme="0"/>
        <name val="Arial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ables/table1.xml><?xml version="1.0" encoding="utf-8"?>
<table xmlns="http://schemas.openxmlformats.org/spreadsheetml/2006/main" id="1" name="Yhteenveto" displayName="Yhteenveto" ref="A6:T379" totalsRowShown="0" headerRowDxfId="206">
  <autoFilter ref="A6:T379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</autoFilter>
  <tableColumns count="20">
    <tableColumn id="1" name="Kuntanumero" dataDxfId="205"/>
    <tableColumn id="2" name="Kunta" dataDxfId="204"/>
    <tableColumn id="3" name="Asukasmäärä 31.12.2020" dataDxfId="203"/>
    <tableColumn id="4" name="Ikärakenne, laskennallinen kustannus" dataDxfId="202"/>
    <tableColumn id="5" name="Sairastavuus, laskennallinen kustannus" dataDxfId="201"/>
    <tableColumn id="6" name="Muut laskennalliset kustannukset yhteensä" dataDxfId="200"/>
    <tableColumn id="7" name="Laskennalliset kustannukset yhteensä" dataDxfId="199"/>
    <tableColumn id="8" name="Omarahoitusosuus, €/as" dataDxfId="198"/>
    <tableColumn id="9" name="Omarahoitusosuus, €" dataDxfId="197"/>
    <tableColumn id="10" name="Valtionosuus omarahoitusosuuden jälkeen (välisumma)" dataDxfId="196"/>
    <tableColumn id="11" name="Lisäosat yhteensä" dataDxfId="195"/>
    <tableColumn id="12" name="Valtionosuuteen tehtävät vähennykset ja lisäykset, netto" dataDxfId="194"/>
    <tableColumn id="13" name="Valtionosuus ennen verotuloihin perustuvaa valtionosuuksien tasausta" dataDxfId="193"/>
    <tableColumn id="14" name="Verotuloihin perustuva valtionosuuksien tasaus" dataDxfId="192"/>
    <tableColumn id="15" name="Kunnan  peruspalvelujen valtionosuus " dataDxfId="191"/>
    <tableColumn id="20" name="Kotikuntakorvaus, netto" dataDxfId="190"/>
    <tableColumn id="16" name="Veroperustemuutoksista johtuvien veromenetysten korvaus" dataDxfId="189"/>
    <tableColumn id="17" name="Verolykkäysten takaisinperintä vuonna 2022" dataDxfId="188"/>
    <tableColumn id="18" name="Maksatus (valtionosuus + verokomp. (ml. lykkäysten takaisinperintä)   + kotikuntakorv.)" dataDxfId="187">
      <calculatedColumnFormula>O7+Q7+P7</calculatedColumnFormula>
    </tableColumn>
    <tableColumn id="19" name="Maksatus, kk-erä" dataDxfId="186">
      <calculatedColumnFormula>ROUND(S7/12,0)</calculatedColumnFormula>
    </tableColumn>
  </tableColumns>
  <tableStyleInfo name="TableStyleLight13" showFirstColumn="0" showLastColumn="0" showRowStripes="1" showColumnStripes="0"/>
</table>
</file>

<file path=xl/tables/table10.xml><?xml version="1.0" encoding="utf-8"?>
<table xmlns="http://schemas.openxmlformats.org/spreadsheetml/2006/main" id="12" name="Tasaus" displayName="Tasaus" ref="A10:Q304" totalsRowShown="0" headerRowDxfId="56" tableBorderDxfId="55">
  <autoFilter ref="A10:Q304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</autoFilter>
  <tableColumns count="17">
    <tableColumn id="1" name="Kunta-numero" dataDxfId="54"/>
    <tableColumn id="2" name="Kunta" dataDxfId="53"/>
    <tableColumn id="3" name="Asukasluku vuodenvaihde 2019/2020" dataDxfId="52"/>
    <tableColumn id="4" name="Tuloveroprosentti v. 2020" dataDxfId="51"/>
    <tableColumn id="5" name="Kunnallisvero (maksuunpantu), €" dataDxfId="50"/>
    <tableColumn id="6" name="Verotettava tulo (kunnallisvero), €" dataDxfId="49"/>
    <tableColumn id="7" name="Kiinteistöveropohja; yhdinvoimalaitokset (laskennallinen), €" dataDxfId="48"/>
    <tableColumn id="8" name="Laskennallinen kunnallisvero, €" dataDxfId="47"/>
    <tableColumn id="9" name="Maksettava yhteisövero, €" dataDxfId="46"/>
    <tableColumn id="10" name="Laskennallinen kiinteistövero (ydinv.), €" dataDxfId="45"/>
    <tableColumn id="11" name="Laskennallinen verotulo yhteensä, €" dataDxfId="44"/>
    <tableColumn id="12" name="Laskennallinen verotulo yhteensä, €/asukas (=tasausraja)" dataDxfId="43"/>
    <tableColumn id="13" name="Erotus = tasausrja - laskennallnen verotulo, €/asukas" dataDxfId="42"/>
    <tableColumn id="14" name="Tasausrajan ylittävän osan luon. log" dataDxfId="41"/>
    <tableColumn id="15" name="Tasausvähennys- %, (30+luon.log)" dataDxfId="40"/>
    <tableColumn id="16" name="Tasaus,  €/asukas" dataDxfId="39"/>
    <tableColumn id="17" name="Tasaus, €" dataDxfId="38"/>
  </tableColumns>
  <tableStyleInfo name="TableStyleLight13" showFirstColumn="0" showLastColumn="0" showRowStripes="1" showColumnStripes="0"/>
</table>
</file>

<file path=xl/tables/table11.xml><?xml version="1.0" encoding="utf-8"?>
<table xmlns="http://schemas.openxmlformats.org/spreadsheetml/2006/main" id="13" name="Kotikuntakorvaukset" displayName="Kotikuntakorvaukset" ref="A4:F378" totalsRowShown="0" headerRowDxfId="37" dataDxfId="36">
  <autoFilter ref="A4:F378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name="Kuntanumero /opetuksen järjestäjän tunnus" dataDxfId="35"/>
    <tableColumn id="2" name="Kunta /opetuksen järjestäjä" dataDxfId="34"/>
    <tableColumn id="4" name="Kotikuntakorvaukset, tulot" dataDxfId="33"/>
    <tableColumn id="5" name="Alv" dataDxfId="32"/>
    <tableColumn id="6" name="Kotikuntakorvaukset, menot" dataDxfId="31"/>
    <tableColumn id="7" name="Kotikuntakorvaukset, netto" dataDxfId="30">
      <calculatedColumnFormula>C5+D5-E5</calculatedColumnFormula>
    </tableColumn>
  </tableColumns>
  <tableStyleInfo name="TableStyleLight13" showFirstColumn="0" showLastColumn="0" showRowStripes="1" showColumnStripes="0"/>
</table>
</file>

<file path=xl/tables/table12.xml><?xml version="1.0" encoding="utf-8"?>
<table xmlns="http://schemas.openxmlformats.org/spreadsheetml/2006/main" id="15" name="Verokompensaatiot" displayName="Verokompensaatiot" ref="A4:S298" totalsRowShown="0" headerRowDxfId="29" dataDxfId="28" tableBorderDxfId="27">
  <autoFilter ref="A4:S298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</autoFilter>
  <tableColumns count="19">
    <tableColumn id="1" name="Kunta-numero" dataDxfId="26"/>
    <tableColumn id="2" name="Kunta" dataDxfId="25"/>
    <tableColumn id="3" name="Veromenetysten korvaus vuodelta 2010" dataDxfId="24"/>
    <tableColumn id="4" name="Veromenetysten korvaus vuodelta 2011" dataDxfId="23"/>
    <tableColumn id="5" name="Veromenetysten korvaus vuodelta 2012" dataDxfId="22"/>
    <tableColumn id="6" name="Veromenetysten korvaus vuodelta 2013" dataDxfId="21"/>
    <tableColumn id="7" name="Veromenetysten korvaus vuodelta 2014" dataDxfId="20"/>
    <tableColumn id="8" name="Veromenetysten korvaus vuodelta 2015" dataDxfId="19"/>
    <tableColumn id="9" name="Veromenetysten korvaus vuodelta 2016" dataDxfId="18"/>
    <tableColumn id="10" name="Veromenetysten korvaus vuodelta 2017" dataDxfId="17"/>
    <tableColumn id="11" name="Veromenetysten korvaus vuodelta 2018" dataDxfId="16"/>
    <tableColumn id="12" name="Veromenetysten korvaus vuodelta 2019" dataDxfId="15"/>
    <tableColumn id="13" name="Veromenetysten korvaus vuodelta 2020" dataDxfId="14"/>
    <tableColumn id="14" name="Veromenetysten korvaus vuodelta 2021" dataDxfId="13"/>
    <tableColumn id="20" name="Veromenetysten korvaus vuodelta 2022" dataDxfId="12"/>
    <tableColumn id="17" name="Verokorvaukset vuosilta 2010-2021 yhteensä, €" dataDxfId="11"/>
    <tableColumn id="21" name="Verokorvaukset vuosilta 2010-2022 yhteensä, €" dataDxfId="10">
      <calculatedColumnFormula>SUM(Verokompensaatiot[[#This Row],[Veromenetysten korvaus vuodelta 2010]:[Veromenetysten korvaus vuodelta 2022]])</calculatedColumnFormula>
    </tableColumn>
    <tableColumn id="22" name="Verolykkäysten takaisinperintä vuonna 2022" dataDxfId="9"/>
    <tableColumn id="15" name="Verokorvaukset (ml. Lykkäysten takaisinperintä) vuonna 2022" dataDxfId="8">
      <calculatedColumnFormula>Verokompensaatiot[[#This Row],[Verokorvaukset vuosilta 2010-2022 yhteensä, €]]+Verokompensaatiot[[#This Row],[Verolykkäysten takaisinperintä vuonna 2022]]</calculatedColumnFormula>
    </tableColumn>
  </tableColumns>
  <tableStyleInfo name="TableStyleLight13" showFirstColumn="0" showLastColumn="0" showRowStripes="1" showColumnStripes="0"/>
</table>
</file>

<file path=xl/tables/table13.xml><?xml version="1.0" encoding="utf-8"?>
<table xmlns="http://schemas.openxmlformats.org/spreadsheetml/2006/main" id="14" name="Perushinnat" displayName="Perushinnat" ref="A3:D29" totalsRowShown="0" headerRowDxfId="7" headerRowBorderDxfId="6" tableBorderDxfId="5" totalsRowBorderDxfId="4">
  <autoFilter ref="A3:D29">
    <filterColumn colId="0" hiddenButton="1"/>
    <filterColumn colId="1" hiddenButton="1"/>
    <filterColumn colId="2" hiddenButton="1"/>
    <filterColumn colId="3" hiddenButton="1"/>
  </autoFilter>
  <tableColumns count="4">
    <tableColumn id="1" name="Laskentatekijät" dataDxfId="3"/>
    <tableColumn id="5" name="2022, euroa" dataDxfId="2"/>
    <tableColumn id="2" name="2021, euroa" dataDxfId="1"/>
    <tableColumn id="6" name="Muutos, euroa" dataDxfId="0">
      <calculatedColumnFormula>B4-C4</calculatedColumnFormula>
    </tableColumn>
  </tableColumns>
  <tableStyleInfo name="TableStyleLight13" showFirstColumn="0" showLastColumn="0" showRowStripes="1" showColumnStripes="0"/>
</table>
</file>

<file path=xl/tables/table2.xml><?xml version="1.0" encoding="utf-8"?>
<table xmlns="http://schemas.openxmlformats.org/spreadsheetml/2006/main" id="2" name="Ikärakenne" displayName="Ikärakenne" ref="A5:V299" totalsRowShown="0" headerRowDxfId="185" dataDxfId="184">
  <autoFilter ref="A5:V299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</autoFilter>
  <tableColumns count="22">
    <tableColumn id="1" name="Kunta-numero" dataDxfId="183"/>
    <tableColumn id="2" name="Kunta" dataDxfId="182"/>
    <tableColumn id="3" name="0–5-vuotiaita" dataDxfId="181"/>
    <tableColumn id="4" name="6 vuotiaita" dataDxfId="180"/>
    <tableColumn id="5" name="7–12-vuotiaita" dataDxfId="179"/>
    <tableColumn id="6" name="13–15-vuotiaita" dataDxfId="178"/>
    <tableColumn id="7" name="16–18-vuotiaita" dataDxfId="177"/>
    <tableColumn id="8" name="19–64-vuotiaita" dataDxfId="176"/>
    <tableColumn id="9" name="65–74-vuotiaita" dataDxfId="175"/>
    <tableColumn id="10" name="75–84-vuotiaita" dataDxfId="174"/>
    <tableColumn id="11" name="85 vuotta täyttäneitä" dataDxfId="173"/>
    <tableColumn id="12" name="Yhteensä" dataDxfId="172"/>
    <tableColumn id="13" name="Ikä 0–5" dataDxfId="171"/>
    <tableColumn id="14" name="Ikä 6" dataDxfId="170"/>
    <tableColumn id="15" name="Ikä 7–12" dataDxfId="169"/>
    <tableColumn id="16" name="Ikä 13–15" dataDxfId="168"/>
    <tableColumn id="17" name="Ikä 16–18" dataDxfId="167"/>
    <tableColumn id="18" name="Ikä 19–64" dataDxfId="166"/>
    <tableColumn id="19" name="Ikä 65–74" dataDxfId="165"/>
    <tableColumn id="20" name="Ikä 75–84" dataDxfId="164"/>
    <tableColumn id="21" name="Ikä 85+" dataDxfId="163"/>
    <tableColumn id="22" name="Laskennalliset kustannukset, IKÄRAKENNE yhteensä, €" dataDxfId="162"/>
  </tableColumns>
  <tableStyleInfo name="TableStyleLight13" showFirstColumn="0" showLastColumn="0" showRowStripes="1" showColumnStripes="0"/>
</table>
</file>

<file path=xl/tables/table3.xml><?xml version="1.0" encoding="utf-8"?>
<table xmlns="http://schemas.openxmlformats.org/spreadsheetml/2006/main" id="3" name="Ikäryhmähinnat" displayName="Ikäryhmähinnat" ref="M2:U4" totalsRowShown="0" headerRowDxfId="161" dataDxfId="160" tableBorderDxfId="159" dataCellStyle="Pilkku">
  <autoFilter ref="M2:U4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name="Ikä 0–5" dataDxfId="158" dataCellStyle="Pilkku"/>
    <tableColumn id="2" name="Ikä 6" dataDxfId="157" dataCellStyle="Pilkku"/>
    <tableColumn id="3" name="Ikä 7–12" dataDxfId="156" dataCellStyle="Pilkku"/>
    <tableColumn id="4" name="Ikä 13–15" dataDxfId="155" dataCellStyle="Pilkku"/>
    <tableColumn id="5" name="Ikä 16–18" dataDxfId="154" dataCellStyle="Pilkku"/>
    <tableColumn id="6" name="Ikä 19–64" dataDxfId="153" dataCellStyle="Pilkku"/>
    <tableColumn id="7" name="Ikä 65–74" dataDxfId="152" dataCellStyle="Pilkku"/>
    <tableColumn id="8" name="Ikä 75–84" dataDxfId="151" dataCellStyle="Pilkku"/>
    <tableColumn id="9" name="Ikä 85+" dataDxfId="150" dataCellStyle="Pilkku"/>
  </tableColumns>
  <tableStyleInfo name="TableStyleLight11" showFirstColumn="0" showLastColumn="0" showRowStripes="1" showColumnStripes="0"/>
</table>
</file>

<file path=xl/tables/table4.xml><?xml version="1.0" encoding="utf-8"?>
<table xmlns="http://schemas.openxmlformats.org/spreadsheetml/2006/main" id="4" name="Muut" displayName="Muut" ref="A11:AG305" totalsRowShown="0" headerRowDxfId="149" dataDxfId="148" tableBorderDxfId="147">
  <autoFilter ref="A11:AG305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  <filterColumn colId="31" hiddenButton="1"/>
    <filterColumn colId="32" hiddenButton="1"/>
  </autoFilter>
  <tableColumns count="33">
    <tableColumn id="1" name="Kuntanumero" dataDxfId="146"/>
    <tableColumn id="2" name="Kunta" dataDxfId="145"/>
    <tableColumn id="3" name="Asukasmäärä 31.12.2020" dataDxfId="144">
      <calculatedColumnFormula>INDEX('Lask. kustannukset IKÄRAKENNE'!L$7:L$299,MATCH('Lask. kustannukset MUUT'!$A$13:$A$305,'Lask. kustannukset IKÄRAKENNE'!$A$7:$A$299,0),1,1)</calculatedColumnFormula>
    </tableColumn>
    <tableColumn id="4" name="Sairastavuuskerroin (tiedot v. 2020)" dataDxfId="143"/>
    <tableColumn id="5" name="Työttömät työnhakijat v. 2020 (ennakko)" dataDxfId="142"/>
    <tableColumn id="6" name="Työvoima v. 2020 (ennakko)" dataDxfId="141"/>
    <tableColumn id="7" name="Keskim. työttömyysaste v. 2020 (ennakko), %" dataDxfId="140">
      <calculatedColumnFormula>E12/F12</calculatedColumnFormula>
    </tableColumn>
    <tableColumn id="8" name="Työttömyyskerroin" dataDxfId="139">
      <calculatedColumnFormula>G12/$G$12</calculatedColumnFormula>
    </tableColumn>
    <tableColumn id="9" name="Kieliasema" dataDxfId="138"/>
    <tableColumn id="10" name="Ruotsinkielisten määrä 31.12.2020" dataDxfId="137"/>
    <tableColumn id="11" name="Vieraskielisten määrä 31.12.2020" dataDxfId="136"/>
    <tableColumn id="12" name="Vieraskielisten osuus " dataDxfId="135">
      <calculatedColumnFormula>K12/C12</calculatedColumnFormula>
    </tableColumn>
    <tableColumn id="13" name="Vieraskielisyyskerroin" dataDxfId="134">
      <calculatedColumnFormula>L12-$L$10</calculatedColumnFormula>
    </tableColumn>
    <tableColumn id="14" name="Maapinta-ala km2, 31.12.2020" dataDxfId="133"/>
    <tableColumn id="15" name="Asukastiehys" dataDxfId="132">
      <calculatedColumnFormula>C12/N12</calculatedColumnFormula>
    </tableColumn>
    <tableColumn id="16" name="Asukastiheyskerroin (maks kerroin x20)" dataDxfId="131">
      <calculatedColumnFormula>$O$12/O12</calculatedColumnFormula>
    </tableColumn>
    <tableColumn id="17" name="Saaristoasema" dataDxfId="130"/>
    <tableColumn id="18" name="Saaristoväestö 31.12.2020" dataDxfId="129"/>
    <tableColumn id="19" name="30 - 54 v. väestön määrä 31.12.2019" dataDxfId="128"/>
    <tableColumn id="20" name="30 - 54 v. ilman tutkintoa 31.12.2019" dataDxfId="127"/>
    <tableColumn id="21" name="Koulutustausta, ilman tutkintoa osuus" dataDxfId="126">
      <calculatedColumnFormula>T12/S12</calculatedColumnFormula>
    </tableColumn>
    <tableColumn id="22" name="Koulutustaustakerroin" dataDxfId="125">
      <calculatedColumnFormula>U12-$U$10</calculatedColumnFormula>
    </tableColumn>
    <tableColumn id="23" name="Sairastavuus" dataDxfId="124"/>
    <tableColumn id="24" name="Työttömyysaste" dataDxfId="123"/>
    <tableColumn id="25" name="Kaksikielisyys I (koko väestö)" dataDxfId="122"/>
    <tableColumn id="26" name="Kaksikielisyys II, (ruotsink.)" dataDxfId="121"/>
    <tableColumn id="27" name="Vieraskielisyys" dataDxfId="120"/>
    <tableColumn id="28" name="Asukastiheys" dataDxfId="119"/>
    <tableColumn id="29" name="Saaristo" dataDxfId="118"/>
    <tableColumn id="30" name="Saaristo-osakunta" dataDxfId="117"/>
    <tableColumn id="31" name="Koulutustausta" dataDxfId="116"/>
    <tableColumn id="32" name="Muut lask. kustannukset pl. sairastavuus" dataDxfId="115"/>
    <tableColumn id="33" name="Muut lask. kustannukset yhteensä" dataDxfId="114"/>
  </tableColumns>
  <tableStyleInfo name="TableStyleLight13" showFirstColumn="0" showLastColumn="0" showRowStripes="1" showColumnStripes="0"/>
</table>
</file>

<file path=xl/tables/table5.xml><?xml version="1.0" encoding="utf-8"?>
<table xmlns="http://schemas.openxmlformats.org/spreadsheetml/2006/main" id="5" name="Selite" displayName="Selite" ref="A4:B8" totalsRowShown="0" headerRowDxfId="113">
  <autoFilter ref="A4:B8">
    <filterColumn colId="0" hiddenButton="1"/>
    <filterColumn colId="1" hiddenButton="1"/>
  </autoFilter>
  <tableColumns count="2">
    <tableColumn id="1" name="Kieliasema:" dataDxfId="112"/>
    <tableColumn id="2" name="Saaristoasema:"/>
  </tableColumns>
  <tableStyleInfo name="TableStyleLight13" showFirstColumn="0" showLastColumn="0" showRowStripes="1" showColumnStripes="0"/>
</table>
</file>

<file path=xl/tables/table6.xml><?xml version="1.0" encoding="utf-8"?>
<table xmlns="http://schemas.openxmlformats.org/spreadsheetml/2006/main" id="6" name="Kriteerihinnat" displayName="Kriteerihinnat" ref="W5:AE6" totalsRowShown="0" headerRowDxfId="111" dataDxfId="110" tableBorderDxfId="109">
  <autoFilter ref="W5:AE6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name="Sairastavuus" dataDxfId="108"/>
    <tableColumn id="2" name="Työttömyysaste" dataDxfId="107"/>
    <tableColumn id="3" name="Kaksikielisyys I (koko väestö)" dataDxfId="106"/>
    <tableColumn id="4" name="Kaksikielisyys II, (ruotsink.)" dataDxfId="105"/>
    <tableColumn id="5" name="Vieraskielisyys" dataDxfId="104"/>
    <tableColumn id="6" name="Asukastiheys" dataDxfId="103"/>
    <tableColumn id="7" name="Saaristo" dataDxfId="102"/>
    <tableColumn id="8" name="Saaristo-osakunta" dataDxfId="101"/>
    <tableColumn id="9" name="Koulutustausta" dataDxfId="100"/>
  </tableColumns>
  <tableStyleInfo name="TableStyleLight11" showFirstColumn="0" showLastColumn="0" showRowStripes="1" showColumnStripes="0"/>
</table>
</file>

<file path=xl/tables/table7.xml><?xml version="1.0" encoding="utf-8"?>
<table xmlns="http://schemas.openxmlformats.org/spreadsheetml/2006/main" id="7" name="Lisäosat" displayName="Lisäosat" ref="A6:O300" totalsRowShown="0" headerRowDxfId="99" tableBorderDxfId="98">
  <autoFilter ref="A6:O300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</autoFilter>
  <tableColumns count="15">
    <tableColumn id="1" name="Kunta-numero" dataDxfId="97"/>
    <tableColumn id="2" name="Kunta" dataDxfId="96"/>
    <tableColumn id="3" name="Asukasmäärä 31.12.2020" dataDxfId="95"/>
    <tableColumn id="4" name="Syrjäisyysluku 2022-2026" dataDxfId="94"/>
    <tableColumn id="5" name="Saamen kotiseutu, 1 = kyllä 0 = ei" dataDxfId="93"/>
    <tableColumn id="6" name="Saamenkielisen väestön määrä 31.12.2019" dataDxfId="92"/>
    <tableColumn id="7" name="Saamenkielisen väestön osuus, %" dataDxfId="91"/>
    <tableColumn id="8" name="Työpaikat 2018" dataDxfId="90"/>
    <tableColumn id="9" name="Työlliset 2018" dataDxfId="89"/>
    <tableColumn id="10" name="Työpaikkaomavaraisuus" dataDxfId="88"/>
    <tableColumn id="11" name="Työpaikkaomavaraisuuskerroin" dataDxfId="87"/>
    <tableColumn id="12" name="Syrjäisyys" dataDxfId="86"/>
    <tableColumn id="13" name="Saamen kotiseutu" dataDxfId="85"/>
    <tableColumn id="14" name="Työpaikkaomavaraisuus " dataDxfId="84"/>
    <tableColumn id="15" name="Yhteensä" dataDxfId="83"/>
  </tableColumns>
  <tableStyleInfo name="TableStyleLight13" showFirstColumn="0" showLastColumn="0" showRowStripes="1" showColumnStripes="0"/>
</table>
</file>

<file path=xl/tables/table8.xml><?xml version="1.0" encoding="utf-8"?>
<table xmlns="http://schemas.openxmlformats.org/spreadsheetml/2006/main" id="8" name="Lisäosahinnat" displayName="Lisäosahinnat" ref="L2:N3" totalsRowShown="0" headerRowDxfId="82" dataDxfId="81" tableBorderDxfId="80">
  <autoFilter ref="L2:N3">
    <filterColumn colId="0" hiddenButton="1"/>
    <filterColumn colId="1" hiddenButton="1"/>
    <filterColumn colId="2" hiddenButton="1"/>
  </autoFilter>
  <tableColumns count="3">
    <tableColumn id="1" name="Syrjäisyys" dataDxfId="79"/>
    <tableColumn id="2" name="Saamen kotiseutu" dataDxfId="78"/>
    <tableColumn id="3" name="Työpaikkaomavaraisuus" dataDxfId="77"/>
  </tableColumns>
  <tableStyleInfo name="TableStyleLight11" showFirstColumn="0" showLastColumn="0" showRowStripes="1" showColumnStripes="0"/>
</table>
</file>

<file path=xl/tables/table9.xml><?xml version="1.0" encoding="utf-8"?>
<table xmlns="http://schemas.openxmlformats.org/spreadsheetml/2006/main" id="9" name="LisäyksetVähennykset" displayName="LisäyksetVähennykset" ref="A4:S298" totalsRowShown="0" headerRowDxfId="76">
  <tableColumns count="19">
    <tableColumn id="1" name="Kunta-numero" dataDxfId="75"/>
    <tableColumn id="2" name="Kunta" dataDxfId="74"/>
    <tableColumn id="21" name="Kuntien yhdistymisavustus (-1,82 €/as)" dataDxfId="73"/>
    <tableColumn id="3" name="Kuntien digitalisaation kannustin (-1,82 €/as)" dataDxfId="72"/>
    <tableColumn id="4" name="Harkinnanvaraisten avustusten vähennys  (-1,82 €/as)" dataDxfId="71"/>
    <tableColumn id="5" name="Kriisikuntien harkinnanvarainen yhdistymisavustus (-1,82 €/as)" dataDxfId="70"/>
    <tableColumn id="6" name="Lääkäri- ja lääkintähelikoptereiden toiminnan rahoittaminen (-4,1 €/as)" dataDxfId="69"/>
    <tableColumn id="7" name="Aloittavien koulujen rahoitukseen liittyvä vähennys (-0,05 €/as)" dataDxfId="68"/>
    <tableColumn id="11" name="Kumulatiivinen verotuloasteen muutoksen neutralisointi (muutos edellisestä vuodesta) (-19,38 €/as)" dataDxfId="67"/>
    <tableColumn id="12" name="PTT-vähennys" dataDxfId="66"/>
    <tableColumn id="13" name="Eläketukivähennys (-1,27 €/as)" dataDxfId="65"/>
    <tableColumn id="14" name="Vähennykset yhteensä " dataDxfId="64"/>
    <tableColumn id="15" name="TMT-kompensaatio (työmarkkinatuki v. 2006)" dataDxfId="63"/>
    <tableColumn id="16" name="V. 2010 järjestelmämuutoksen tasaus" dataDxfId="62"/>
    <tableColumn id="17" name="Maakuntien liittojen tehtävät (0,09 €/as)" dataDxfId="61"/>
    <tableColumn id="18" name="TMT-uudistukseen liittyvä vos-tasaus (työmarkkinatuki v. 2015)" dataDxfId="60"/>
    <tableColumn id="8" name="Korvaus kunnille velvollisuudesta osallistua sote-uudistuksen valmisteluun (0,36 €/as)" dataDxfId="59"/>
    <tableColumn id="19" name="Lisäykset yhteensä " dataDxfId="58"/>
    <tableColumn id="20" name="Lisäysket ja vähennykset yhteensä, €" dataDxfId="57"/>
  </tableColumns>
  <tableStyleInfo name="TableStyleLight13" showFirstColumn="0" showLastColumn="0" showRowStripes="1" showColumnStripes="0"/>
</table>
</file>

<file path=xl/theme/theme1.xml><?xml version="1.0" encoding="utf-8"?>
<a:theme xmlns:a="http://schemas.openxmlformats.org/drawingml/2006/main" name="Office-teema">
  <a:themeElements>
    <a:clrScheme name="VM2019">
      <a:dk1>
        <a:sysClr val="windowText" lastClr="000000"/>
      </a:dk1>
      <a:lt1>
        <a:sysClr val="window" lastClr="FFFFFF"/>
      </a:lt1>
      <a:dk2>
        <a:srgbClr val="365ABD"/>
      </a:dk2>
      <a:lt2>
        <a:srgbClr val="E7E6E6"/>
      </a:lt2>
      <a:accent1>
        <a:srgbClr val="365ABD"/>
      </a:accent1>
      <a:accent2>
        <a:srgbClr val="1B365D"/>
      </a:accent2>
      <a:accent3>
        <a:srgbClr val="A34E96"/>
      </a:accent3>
      <a:accent4>
        <a:srgbClr val="479A36"/>
      </a:accent4>
      <a:accent5>
        <a:srgbClr val="728CD1"/>
      </a:accent5>
      <a:accent6>
        <a:srgbClr val="6D6E71"/>
      </a:accent6>
      <a:hlink>
        <a:srgbClr val="0563C1"/>
      </a:hlink>
      <a:folHlink>
        <a:srgbClr val="954F72"/>
      </a:folHlink>
    </a:clrScheme>
    <a:fontScheme name="VM2019">
      <a:majorFont>
        <a:latin typeface="Arial Narrow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3.bin"/><Relationship Id="rId4" Type="http://schemas.openxmlformats.org/officeDocument/2006/relationships/table" Target="../tables/table6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8.xml"/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3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11"/>
  <sheetViews>
    <sheetView tabSelected="1" zoomScale="85" zoomScaleNormal="85" workbookViewId="0">
      <pane xSplit="2" ySplit="7" topLeftCell="C8" activePane="bottomRight" state="frozen"/>
      <selection pane="topRight" activeCell="C1" sqref="C1"/>
      <selection pane="bottomLeft" activeCell="A11" sqref="A11"/>
      <selection pane="bottomRight"/>
    </sheetView>
  </sheetViews>
  <sheetFormatPr defaultRowHeight="14.25" x14ac:dyDescent="0.2"/>
  <cols>
    <col min="1" max="1" width="20" style="65" customWidth="1"/>
    <col min="2" max="2" width="19.125" style="1" customWidth="1"/>
    <col min="3" max="6" width="19.125" style="2" customWidth="1"/>
    <col min="7" max="7" width="19.125" style="7" customWidth="1"/>
    <col min="8" max="8" width="19.125" style="57" customWidth="1"/>
    <col min="9" max="9" width="19.125" style="58" customWidth="1"/>
    <col min="10" max="10" width="20.625" style="58" bestFit="1" customWidth="1"/>
    <col min="11" max="12" width="19.125" style="7" customWidth="1"/>
    <col min="13" max="13" width="19.125" style="8" customWidth="1"/>
    <col min="14" max="14" width="19.125" style="7" customWidth="1"/>
    <col min="15" max="15" width="19.125" style="133" customWidth="1"/>
    <col min="16" max="16" width="17.25" style="134" customWidth="1"/>
    <col min="17" max="18" width="19.125" style="73" customWidth="1"/>
    <col min="19" max="19" width="19.125" style="141" customWidth="1"/>
    <col min="20" max="20" width="19.125" style="9" customWidth="1"/>
    <col min="21" max="21" width="11.125" style="11" customWidth="1"/>
    <col min="22" max="22" width="9.625" style="11" customWidth="1"/>
  </cols>
  <sheetData>
    <row r="1" spans="1:22" ht="23.25" x14ac:dyDescent="0.35">
      <c r="A1" s="430" t="s">
        <v>1097</v>
      </c>
      <c r="E1" s="142"/>
      <c r="G1" s="3"/>
      <c r="H1" s="4"/>
      <c r="I1" s="5"/>
      <c r="J1" s="6"/>
      <c r="O1" s="73"/>
      <c r="P1" s="7"/>
      <c r="S1" s="77"/>
    </row>
    <row r="2" spans="1:22" ht="15" x14ac:dyDescent="0.25">
      <c r="A2" s="153" t="s">
        <v>1151</v>
      </c>
      <c r="B2" s="13"/>
      <c r="C2" s="14"/>
      <c r="D2" s="14"/>
      <c r="E2" s="14"/>
      <c r="F2" s="14"/>
      <c r="G2" s="15"/>
      <c r="H2" s="16"/>
      <c r="I2" s="17"/>
      <c r="J2" s="17"/>
      <c r="K2" s="15"/>
      <c r="L2" s="15"/>
      <c r="M2" s="18"/>
      <c r="N2" s="15"/>
      <c r="O2" s="136"/>
      <c r="P2" s="15"/>
      <c r="Q2" s="136"/>
      <c r="R2" s="136"/>
      <c r="S2" s="143"/>
      <c r="T2" s="19"/>
      <c r="U2" s="10"/>
    </row>
    <row r="3" spans="1:22" ht="15" x14ac:dyDescent="0.25">
      <c r="A3" s="12" t="s">
        <v>0</v>
      </c>
      <c r="B3" s="441"/>
      <c r="C3" s="14"/>
      <c r="D3" s="14"/>
      <c r="E3" s="20"/>
      <c r="F3" s="14"/>
      <c r="G3" s="14"/>
      <c r="H3" s="14"/>
      <c r="I3" s="14"/>
      <c r="J3" s="21"/>
      <c r="K3" s="22"/>
      <c r="L3" s="14"/>
      <c r="M3" s="14"/>
      <c r="N3" s="14"/>
      <c r="O3" s="47"/>
      <c r="P3" s="144"/>
      <c r="Q3" s="47"/>
      <c r="R3" s="47"/>
      <c r="S3" s="143"/>
      <c r="T3" s="23"/>
      <c r="U3" s="10"/>
      <c r="V3" s="24"/>
    </row>
    <row r="4" spans="1:22" ht="15" x14ac:dyDescent="0.25">
      <c r="A4" s="25" t="s">
        <v>1</v>
      </c>
      <c r="B4" s="419">
        <v>0.2359</v>
      </c>
      <c r="C4" s="14"/>
      <c r="E4" s="20"/>
      <c r="F4" s="14"/>
      <c r="G4" s="15"/>
      <c r="H4" s="14"/>
      <c r="I4" s="17"/>
      <c r="J4" s="17"/>
      <c r="K4" s="26"/>
      <c r="L4" s="15"/>
      <c r="M4" s="18"/>
      <c r="N4" s="27"/>
      <c r="O4" s="137"/>
      <c r="P4" s="15"/>
      <c r="Q4" s="137"/>
      <c r="R4" s="137"/>
      <c r="S4" s="38"/>
      <c r="T4" s="14"/>
      <c r="U4" s="10"/>
    </row>
    <row r="5" spans="1:22" ht="15" x14ac:dyDescent="0.25">
      <c r="A5" s="12" t="s">
        <v>783</v>
      </c>
      <c r="B5" s="420">
        <v>293</v>
      </c>
      <c r="C5" s="15"/>
      <c r="D5" s="441"/>
      <c r="E5" s="441"/>
      <c r="F5" s="441"/>
      <c r="G5" s="441"/>
      <c r="H5" s="441"/>
      <c r="I5" s="441"/>
      <c r="J5" s="441"/>
      <c r="K5" s="441"/>
      <c r="L5" s="441"/>
      <c r="M5" s="441"/>
      <c r="N5" s="441"/>
      <c r="O5" s="441"/>
      <c r="P5" s="441"/>
      <c r="Q5" s="441"/>
      <c r="R5" s="441"/>
      <c r="S5" s="441"/>
      <c r="T5" s="441"/>
      <c r="U5" s="10"/>
    </row>
    <row r="6" spans="1:22" s="418" customFormat="1" ht="90" x14ac:dyDescent="0.2">
      <c r="A6" s="260" t="s">
        <v>3</v>
      </c>
      <c r="B6" s="259" t="s">
        <v>4</v>
      </c>
      <c r="C6" s="262" t="s">
        <v>1098</v>
      </c>
      <c r="D6" s="262" t="s">
        <v>5</v>
      </c>
      <c r="E6" s="262" t="s">
        <v>6</v>
      </c>
      <c r="F6" s="262" t="s">
        <v>7</v>
      </c>
      <c r="G6" s="246" t="s">
        <v>8</v>
      </c>
      <c r="H6" s="413" t="s">
        <v>9</v>
      </c>
      <c r="I6" s="413" t="s">
        <v>10</v>
      </c>
      <c r="J6" s="413" t="s">
        <v>11</v>
      </c>
      <c r="K6" s="262" t="s">
        <v>12</v>
      </c>
      <c r="L6" s="262" t="s">
        <v>13</v>
      </c>
      <c r="M6" s="262" t="s">
        <v>14</v>
      </c>
      <c r="N6" s="262" t="s">
        <v>15</v>
      </c>
      <c r="O6" s="414" t="s">
        <v>1090</v>
      </c>
      <c r="P6" s="415" t="s">
        <v>1150</v>
      </c>
      <c r="Q6" s="246" t="s">
        <v>1138</v>
      </c>
      <c r="R6" s="414" t="s">
        <v>1134</v>
      </c>
      <c r="S6" s="415" t="s">
        <v>1091</v>
      </c>
      <c r="T6" s="416" t="s">
        <v>16</v>
      </c>
      <c r="U6" s="417"/>
      <c r="V6" s="417"/>
    </row>
    <row r="7" spans="1:22" s="35" customFormat="1" ht="15" x14ac:dyDescent="0.25">
      <c r="A7" s="13"/>
      <c r="B7" s="13" t="s">
        <v>17</v>
      </c>
      <c r="C7" s="426">
        <f t="shared" ref="C7:L7" si="0">SUM(C8:C300)</f>
        <v>5503664</v>
      </c>
      <c r="D7" s="426">
        <f t="shared" si="0"/>
        <v>21527918776.299992</v>
      </c>
      <c r="E7" s="426">
        <f t="shared" si="0"/>
        <v>7317781727.6799955</v>
      </c>
      <c r="F7" s="426">
        <f t="shared" si="0"/>
        <v>2058103146.2061315</v>
      </c>
      <c r="G7" s="426">
        <f>SUM(G8:G300)</f>
        <v>30903803650.186127</v>
      </c>
      <c r="H7" s="444">
        <v>4290.5200000000004</v>
      </c>
      <c r="I7" s="426">
        <f t="shared" si="0"/>
        <v>23613580465.280029</v>
      </c>
      <c r="J7" s="426">
        <f t="shared" si="0"/>
        <v>7290223184.9061232</v>
      </c>
      <c r="K7" s="426">
        <f t="shared" si="0"/>
        <v>372912048.03725672</v>
      </c>
      <c r="L7" s="426">
        <f t="shared" si="0"/>
        <v>-500992337.55763721</v>
      </c>
      <c r="M7" s="426">
        <f>SUM(M8:M300)</f>
        <v>7162142895.3857508</v>
      </c>
      <c r="N7" s="426">
        <f>SUM(N8:N300)</f>
        <v>790639059.50038147</v>
      </c>
      <c r="O7" s="426">
        <f t="shared" ref="O7:T7" si="1">SUM(O8:O379)</f>
        <v>7952781954.8861341</v>
      </c>
      <c r="P7" s="426">
        <f>SUM(P8:P379)</f>
        <v>17668589.379971631</v>
      </c>
      <c r="Q7" s="426">
        <f t="shared" si="1"/>
        <v>2675500023.4081659</v>
      </c>
      <c r="R7" s="426">
        <f t="shared" si="1"/>
        <v>-27099999.996386912</v>
      </c>
      <c r="S7" s="429">
        <f t="shared" si="1"/>
        <v>10618850567.677876</v>
      </c>
      <c r="T7" s="429">
        <f t="shared" si="1"/>
        <v>884904224</v>
      </c>
      <c r="U7" s="34"/>
      <c r="V7" s="34"/>
    </row>
    <row r="8" spans="1:22" ht="15" x14ac:dyDescent="0.25">
      <c r="A8" s="36">
        <v>5</v>
      </c>
      <c r="B8" s="13" t="s">
        <v>18</v>
      </c>
      <c r="C8" s="15">
        <v>9419</v>
      </c>
      <c r="D8" s="15">
        <v>42141171.579999998</v>
      </c>
      <c r="E8" s="15">
        <v>16944379.556042247</v>
      </c>
      <c r="F8" s="15">
        <v>2493642.2699879743</v>
      </c>
      <c r="G8" s="15">
        <f>Yhteenveto[[#This Row],[Ikärakenne, laskennallinen kustannus]]+Yhteenveto[[#This Row],[Sairastavuus, laskennallinen kustannus]]+Yhteenveto[[#This Row],[Muut laskennalliset kustannukset yhteensä]]</f>
        <v>61579193.406030223</v>
      </c>
      <c r="H8" s="444">
        <v>4290.5200000000004</v>
      </c>
      <c r="I8" s="17">
        <v>40412407.880000003</v>
      </c>
      <c r="J8" s="17">
        <v>21166785.52603022</v>
      </c>
      <c r="K8" s="37">
        <v>414263.88838245417</v>
      </c>
      <c r="L8" s="15">
        <v>-572317.01716867322</v>
      </c>
      <c r="M8" s="14">
        <v>21008732.397243999</v>
      </c>
      <c r="N8" s="38">
        <v>10163167.861538388</v>
      </c>
      <c r="O8" s="410">
        <f>SUM(Yhteenveto[[#This Row],[Valtionosuus ennen verotuloihin perustuvaa valtionosuuksien tasausta]]+Yhteenveto[[#This Row],[Verotuloihin perustuva valtionosuuksien tasaus]])</f>
        <v>31171900.258782387</v>
      </c>
      <c r="P8" s="412">
        <v>2623852.1398</v>
      </c>
      <c r="Q8" s="411">
        <v>6393002.2406043094</v>
      </c>
      <c r="R8" s="411">
        <v>-33672.136647192267</v>
      </c>
      <c r="S8" s="139">
        <f>SUM(Yhteenveto[[#This Row],[Kunnan  peruspalvelujen valtionosuus ]:[Verolykkäysten takaisinperintä vuonna 2022]])</f>
        <v>40155082.502539501</v>
      </c>
      <c r="T8" s="39">
        <v>3346257</v>
      </c>
    </row>
    <row r="9" spans="1:22" ht="15" x14ac:dyDescent="0.25">
      <c r="A9" s="36">
        <v>9</v>
      </c>
      <c r="B9" s="13" t="s">
        <v>19</v>
      </c>
      <c r="C9" s="15">
        <v>2517</v>
      </c>
      <c r="D9" s="15">
        <v>11579024.91</v>
      </c>
      <c r="E9" s="15">
        <v>5299283.0038467143</v>
      </c>
      <c r="F9" s="15">
        <v>526060.72780969739</v>
      </c>
      <c r="G9" s="15">
        <f>Yhteenveto[[#This Row],[Ikärakenne, laskennallinen kustannus]]+Yhteenveto[[#This Row],[Sairastavuus, laskennallinen kustannus]]+Yhteenveto[[#This Row],[Muut laskennalliset kustannukset yhteensä]]</f>
        <v>17404368.641656414</v>
      </c>
      <c r="H9" s="444">
        <v>4290.5200000000004</v>
      </c>
      <c r="I9" s="17">
        <v>10799238.840000002</v>
      </c>
      <c r="J9" s="17">
        <v>6605129.801656412</v>
      </c>
      <c r="K9" s="37">
        <v>61677.779223412421</v>
      </c>
      <c r="L9" s="15">
        <v>-114996.61617974905</v>
      </c>
      <c r="M9" s="14">
        <v>6551810.9647000749</v>
      </c>
      <c r="N9" s="38">
        <v>2896971.4101489885</v>
      </c>
      <c r="O9" s="410">
        <f>SUM(Yhteenveto[[#This Row],[Valtionosuus ennen verotuloihin perustuvaa valtionosuuksien tasausta]]+Yhteenveto[[#This Row],[Verotuloihin perustuva valtionosuuksien tasaus]])</f>
        <v>9448782.3748490624</v>
      </c>
      <c r="P9" s="412">
        <v>111857.82220000002</v>
      </c>
      <c r="Q9" s="411">
        <v>1683489.1917299097</v>
      </c>
      <c r="R9" s="411">
        <v>-9152.2084304680011</v>
      </c>
      <c r="S9" s="139">
        <f>SUM(Yhteenveto[[#This Row],[Kunnan  peruspalvelujen valtionosuus ]:[Verolykkäysten takaisinperintä vuonna 2022]])</f>
        <v>11234977.180348506</v>
      </c>
      <c r="T9" s="39">
        <v>936248</v>
      </c>
    </row>
    <row r="10" spans="1:22" ht="15" x14ac:dyDescent="0.25">
      <c r="A10" s="36">
        <v>10</v>
      </c>
      <c r="B10" s="13" t="s">
        <v>20</v>
      </c>
      <c r="C10" s="15">
        <v>11332</v>
      </c>
      <c r="D10" s="15">
        <v>50364224.590000004</v>
      </c>
      <c r="E10" s="15">
        <v>21743175.368379977</v>
      </c>
      <c r="F10" s="15">
        <v>2447940.0517189428</v>
      </c>
      <c r="G10" s="15">
        <f>Yhteenveto[[#This Row],[Ikärakenne, laskennallinen kustannus]]+Yhteenveto[[#This Row],[Sairastavuus, laskennallinen kustannus]]+Yhteenveto[[#This Row],[Muut laskennalliset kustannukset yhteensä]]</f>
        <v>74555340.010098934</v>
      </c>
      <c r="H10" s="444">
        <v>4290.5200000000004</v>
      </c>
      <c r="I10" s="17">
        <v>48620172.640000008</v>
      </c>
      <c r="J10" s="17">
        <v>25935167.370098926</v>
      </c>
      <c r="K10" s="37">
        <v>472815.29330203705</v>
      </c>
      <c r="L10" s="15">
        <v>-950294.48881505954</v>
      </c>
      <c r="M10" s="14">
        <v>25457688.174585905</v>
      </c>
      <c r="N10" s="38">
        <v>12187968.221920718</v>
      </c>
      <c r="O10" s="410">
        <f>SUM(Yhteenveto[[#This Row],[Valtionosuus ennen verotuloihin perustuvaa valtionosuuksien tasausta]]+Yhteenveto[[#This Row],[Verotuloihin perustuva valtionosuuksien tasaus]])</f>
        <v>37645656.396506622</v>
      </c>
      <c r="P10" s="412">
        <v>-127537.29308000003</v>
      </c>
      <c r="Q10" s="411">
        <v>7768707.5199360466</v>
      </c>
      <c r="R10" s="411">
        <v>-40246.4100936451</v>
      </c>
      <c r="S10" s="139">
        <f>SUM(Yhteenveto[[#This Row],[Kunnan  peruspalvelujen valtionosuus ]:[Verolykkäysten takaisinperintä vuonna 2022]])</f>
        <v>45246580.213269025</v>
      </c>
      <c r="T10" s="39">
        <v>3770548</v>
      </c>
    </row>
    <row r="11" spans="1:22" ht="15" x14ac:dyDescent="0.25">
      <c r="A11" s="36">
        <v>16</v>
      </c>
      <c r="B11" s="13" t="s">
        <v>21</v>
      </c>
      <c r="C11" s="15">
        <v>8059</v>
      </c>
      <c r="D11" s="15">
        <v>34006912.380000003</v>
      </c>
      <c r="E11" s="15">
        <v>13257064.628301349</v>
      </c>
      <c r="F11" s="15">
        <v>2114056.7540067863</v>
      </c>
      <c r="G11" s="15">
        <f>Yhteenveto[[#This Row],[Ikärakenne, laskennallinen kustannus]]+Yhteenveto[[#This Row],[Sairastavuus, laskennallinen kustannus]]+Yhteenveto[[#This Row],[Muut laskennalliset kustannukset yhteensä]]</f>
        <v>49378033.762308136</v>
      </c>
      <c r="H11" s="444">
        <v>4290.5200000000004</v>
      </c>
      <c r="I11" s="17">
        <v>34577300.680000007</v>
      </c>
      <c r="J11" s="17">
        <v>14800733.082308128</v>
      </c>
      <c r="K11" s="37">
        <v>200221.7325426279</v>
      </c>
      <c r="L11" s="15">
        <v>-233170.4099821964</v>
      </c>
      <c r="M11" s="14">
        <v>14767784.40486856</v>
      </c>
      <c r="N11" s="38">
        <v>4146546.0331359589</v>
      </c>
      <c r="O11" s="410">
        <f>SUM(Yhteenveto[[#This Row],[Valtionosuus ennen verotuloihin perustuvaa valtionosuuksien tasausta]]+Yhteenveto[[#This Row],[Verotuloihin perustuva valtionosuuksien tasaus]])</f>
        <v>18914330.43800452</v>
      </c>
      <c r="P11" s="412">
        <v>940440.3551200002</v>
      </c>
      <c r="Q11" s="411">
        <v>4515914.6699283253</v>
      </c>
      <c r="R11" s="411">
        <v>-35442.15797542678</v>
      </c>
      <c r="S11" s="139">
        <f>SUM(Yhteenveto[[#This Row],[Kunnan  peruspalvelujen valtionosuus ]:[Verolykkäysten takaisinperintä vuonna 2022]])</f>
        <v>24335243.305077419</v>
      </c>
      <c r="T11" s="39">
        <v>2027937</v>
      </c>
    </row>
    <row r="12" spans="1:22" ht="15" x14ac:dyDescent="0.25">
      <c r="A12" s="36">
        <v>18</v>
      </c>
      <c r="B12" s="13" t="s">
        <v>22</v>
      </c>
      <c r="C12" s="15">
        <v>4878</v>
      </c>
      <c r="D12" s="15">
        <v>19574013.919999998</v>
      </c>
      <c r="E12" s="15">
        <v>5066418.9876588332</v>
      </c>
      <c r="F12" s="15">
        <v>1046338.3160811607</v>
      </c>
      <c r="G12" s="15">
        <f>Yhteenveto[[#This Row],[Ikärakenne, laskennallinen kustannus]]+Yhteenveto[[#This Row],[Sairastavuus, laskennallinen kustannus]]+Yhteenveto[[#This Row],[Muut laskennalliset kustannukset yhteensä]]</f>
        <v>25686771.223739989</v>
      </c>
      <c r="H12" s="444">
        <v>4290.5200000000004</v>
      </c>
      <c r="I12" s="17">
        <v>20929156.560000002</v>
      </c>
      <c r="J12" s="17">
        <v>4757614.6637399867</v>
      </c>
      <c r="K12" s="37">
        <v>73005.297595204975</v>
      </c>
      <c r="L12" s="15">
        <v>-194740.69762025558</v>
      </c>
      <c r="M12" s="14">
        <v>4635879.2637149356</v>
      </c>
      <c r="N12" s="38">
        <v>1507223.5794193693</v>
      </c>
      <c r="O12" s="410">
        <f>SUM(Yhteenveto[[#This Row],[Valtionosuus ennen verotuloihin perustuvaa valtionosuuksien tasausta]]+Yhteenveto[[#This Row],[Verotuloihin perustuva valtionosuuksien tasaus]])</f>
        <v>6143102.8431343045</v>
      </c>
      <c r="P12" s="412">
        <v>540792.70096000005</v>
      </c>
      <c r="Q12" s="411">
        <v>2481122.9942102032</v>
      </c>
      <c r="R12" s="411">
        <v>-23624.613202346052</v>
      </c>
      <c r="S12" s="139">
        <f>SUM(Yhteenveto[[#This Row],[Kunnan  peruspalvelujen valtionosuus ]:[Verolykkäysten takaisinperintä vuonna 2022]])</f>
        <v>9141393.9251021612</v>
      </c>
      <c r="T12" s="39">
        <v>761783</v>
      </c>
    </row>
    <row r="13" spans="1:22" ht="15" x14ac:dyDescent="0.25">
      <c r="A13" s="36">
        <v>19</v>
      </c>
      <c r="B13" s="13" t="s">
        <v>23</v>
      </c>
      <c r="C13" s="15">
        <v>3959</v>
      </c>
      <c r="D13" s="15">
        <v>16070607.660000002</v>
      </c>
      <c r="E13" s="15">
        <v>4566894.2559739184</v>
      </c>
      <c r="F13" s="15">
        <v>724517.31854911149</v>
      </c>
      <c r="G13" s="15">
        <f>Yhteenveto[[#This Row],[Ikärakenne, laskennallinen kustannus]]+Yhteenveto[[#This Row],[Sairastavuus, laskennallinen kustannus]]+Yhteenveto[[#This Row],[Muut laskennalliset kustannukset yhteensä]]</f>
        <v>21362019.234523032</v>
      </c>
      <c r="H13" s="444">
        <v>4290.5200000000004</v>
      </c>
      <c r="I13" s="17">
        <v>16986168.680000003</v>
      </c>
      <c r="J13" s="17">
        <v>4375850.5545230284</v>
      </c>
      <c r="K13" s="37">
        <v>75625.047096391645</v>
      </c>
      <c r="L13" s="15">
        <v>-352526.37839148648</v>
      </c>
      <c r="M13" s="14">
        <v>4098949.223227933</v>
      </c>
      <c r="N13" s="38">
        <v>1916494.0552321281</v>
      </c>
      <c r="O13" s="410">
        <f>SUM(Yhteenveto[[#This Row],[Valtionosuus ennen verotuloihin perustuvaa valtionosuuksien tasausta]]+Yhteenveto[[#This Row],[Verotuloihin perustuva valtionosuuksien tasaus]])</f>
        <v>6015443.2784600612</v>
      </c>
      <c r="P13" s="412">
        <v>-40689.121200000023</v>
      </c>
      <c r="Q13" s="411">
        <v>2063843.795030799</v>
      </c>
      <c r="R13" s="411">
        <v>-17424.497690650795</v>
      </c>
      <c r="S13" s="139">
        <f>SUM(Yhteenveto[[#This Row],[Kunnan  peruspalvelujen valtionosuus ]:[Verolykkäysten takaisinperintä vuonna 2022]])</f>
        <v>8021173.4546002094</v>
      </c>
      <c r="T13" s="39">
        <v>668431</v>
      </c>
    </row>
    <row r="14" spans="1:22" ht="15" x14ac:dyDescent="0.25">
      <c r="A14" s="36">
        <v>20</v>
      </c>
      <c r="B14" s="13" t="s">
        <v>24</v>
      </c>
      <c r="C14" s="15">
        <v>16391</v>
      </c>
      <c r="D14" s="15">
        <v>67542559.36999999</v>
      </c>
      <c r="E14" s="15">
        <v>20880568.478303764</v>
      </c>
      <c r="F14" s="15">
        <v>2961281.4263749383</v>
      </c>
      <c r="G14" s="15">
        <f>Yhteenveto[[#This Row],[Ikärakenne, laskennallinen kustannus]]+Yhteenveto[[#This Row],[Sairastavuus, laskennallinen kustannus]]+Yhteenveto[[#This Row],[Muut laskennalliset kustannukset yhteensä]]</f>
        <v>91384409.274678692</v>
      </c>
      <c r="H14" s="444">
        <v>4290.5200000000004</v>
      </c>
      <c r="I14" s="17">
        <v>70325913.320000008</v>
      </c>
      <c r="J14" s="17">
        <v>21058495.954678684</v>
      </c>
      <c r="K14" s="37">
        <v>350125.29822637443</v>
      </c>
      <c r="L14" s="15">
        <v>-1344843.8708530555</v>
      </c>
      <c r="M14" s="14">
        <v>20063777.382052004</v>
      </c>
      <c r="N14" s="38">
        <v>9402933.6042071339</v>
      </c>
      <c r="O14" s="410">
        <f>SUM(Yhteenveto[[#This Row],[Valtionosuus ennen verotuloihin perustuvaa valtionosuuksien tasausta]]+Yhteenveto[[#This Row],[Verotuloihin perustuva valtionosuuksien tasaus]])</f>
        <v>29466710.98625914</v>
      </c>
      <c r="P14" s="412">
        <v>-718826.23676</v>
      </c>
      <c r="Q14" s="411">
        <v>8595836.7843388841</v>
      </c>
      <c r="R14" s="411">
        <v>-75065.44174165497</v>
      </c>
      <c r="S14" s="139">
        <f>SUM(Yhteenveto[[#This Row],[Kunnan  peruspalvelujen valtionosuus ]:[Verolykkäysten takaisinperintä vuonna 2022]])</f>
        <v>37268656.092096366</v>
      </c>
      <c r="T14" s="39">
        <v>3105721</v>
      </c>
    </row>
    <row r="15" spans="1:22" ht="15" x14ac:dyDescent="0.25">
      <c r="A15" s="36">
        <v>46</v>
      </c>
      <c r="B15" s="13" t="s">
        <v>25</v>
      </c>
      <c r="C15" s="15">
        <v>1369</v>
      </c>
      <c r="D15" s="15">
        <v>6162651.0300000003</v>
      </c>
      <c r="E15" s="15">
        <v>2628558.9470244925</v>
      </c>
      <c r="F15" s="15">
        <v>1136584.1307292543</v>
      </c>
      <c r="G15" s="15">
        <f>Yhteenveto[[#This Row],[Ikärakenne, laskennallinen kustannus]]+Yhteenveto[[#This Row],[Sairastavuus, laskennallinen kustannus]]+Yhteenveto[[#This Row],[Muut laskennalliset kustannukset yhteensä]]</f>
        <v>9927794.1077537462</v>
      </c>
      <c r="H15" s="444">
        <v>4290.5200000000004</v>
      </c>
      <c r="I15" s="17">
        <v>5873721.8800000008</v>
      </c>
      <c r="J15" s="17">
        <v>4054072.2277537454</v>
      </c>
      <c r="K15" s="37">
        <v>112908.17288527258</v>
      </c>
      <c r="L15" s="15">
        <v>76345.75672579513</v>
      </c>
      <c r="M15" s="14">
        <v>4243326.1573648136</v>
      </c>
      <c r="N15" s="38">
        <v>1148092.9835000443</v>
      </c>
      <c r="O15" s="410">
        <f>SUM(Yhteenveto[[#This Row],[Valtionosuus ennen verotuloihin perustuvaa valtionosuuksien tasausta]]+Yhteenveto[[#This Row],[Verotuloihin perustuva valtionosuuksien tasaus]])</f>
        <v>5391419.1408648584</v>
      </c>
      <c r="P15" s="412">
        <v>220660.23420000001</v>
      </c>
      <c r="Q15" s="411">
        <v>972875.93874356733</v>
      </c>
      <c r="R15" s="411">
        <v>-5389.768285199325</v>
      </c>
      <c r="S15" s="139">
        <f>SUM(Yhteenveto[[#This Row],[Kunnan  peruspalvelujen valtionosuus ]:[Verolykkäysten takaisinperintä vuonna 2022]])</f>
        <v>6579565.5455232263</v>
      </c>
      <c r="T15" s="39">
        <v>548297</v>
      </c>
    </row>
    <row r="16" spans="1:22" ht="15" x14ac:dyDescent="0.25">
      <c r="A16" s="36">
        <v>47</v>
      </c>
      <c r="B16" s="13" t="s">
        <v>26</v>
      </c>
      <c r="C16" s="15">
        <v>1808</v>
      </c>
      <c r="D16" s="15">
        <v>6443182.9199999999</v>
      </c>
      <c r="E16" s="15">
        <v>2993370.4305569795</v>
      </c>
      <c r="F16" s="15">
        <v>2059393.0460053417</v>
      </c>
      <c r="G16" s="15">
        <f>Yhteenveto[[#This Row],[Ikärakenne, laskennallinen kustannus]]+Yhteenveto[[#This Row],[Sairastavuus, laskennallinen kustannus]]+Yhteenveto[[#This Row],[Muut laskennalliset kustannukset yhteensä]]</f>
        <v>11495946.396562321</v>
      </c>
      <c r="H16" s="444">
        <v>4290.5200000000004</v>
      </c>
      <c r="I16" s="17">
        <v>7757260.1600000011</v>
      </c>
      <c r="J16" s="17">
        <v>3738686.23656232</v>
      </c>
      <c r="K16" s="37">
        <v>2931055.6844630786</v>
      </c>
      <c r="L16" s="15">
        <v>361817.10838726105</v>
      </c>
      <c r="M16" s="14">
        <v>7031559.0294126598</v>
      </c>
      <c r="N16" s="38">
        <v>1636654.4033787409</v>
      </c>
      <c r="O16" s="410">
        <f>SUM(Yhteenveto[[#This Row],[Valtionosuus ennen verotuloihin perustuvaa valtionosuuksien tasausta]]+Yhteenveto[[#This Row],[Verotuloihin perustuva valtionosuuksien tasaus]])</f>
        <v>8668213.4327914007</v>
      </c>
      <c r="P16" s="412">
        <v>-55220.950199999992</v>
      </c>
      <c r="Q16" s="411">
        <v>1245553.8325185797</v>
      </c>
      <c r="R16" s="411">
        <v>-7480.50595072744</v>
      </c>
      <c r="S16" s="139">
        <f>SUM(Yhteenveto[[#This Row],[Kunnan  peruspalvelujen valtionosuus ]:[Verolykkäysten takaisinperintä vuonna 2022]])</f>
        <v>9851065.8091592528</v>
      </c>
      <c r="T16" s="39">
        <v>820922</v>
      </c>
    </row>
    <row r="17" spans="1:20" ht="15" x14ac:dyDescent="0.25">
      <c r="A17" s="36">
        <v>49</v>
      </c>
      <c r="B17" s="13" t="s">
        <v>27</v>
      </c>
      <c r="C17" s="15">
        <v>292796</v>
      </c>
      <c r="D17" s="15">
        <v>1105640003.72</v>
      </c>
      <c r="E17" s="15">
        <v>245739655.81383869</v>
      </c>
      <c r="F17" s="15">
        <v>176408831.37192115</v>
      </c>
      <c r="G17" s="15">
        <f>Yhteenveto[[#This Row],[Ikärakenne, laskennallinen kustannus]]+Yhteenveto[[#This Row],[Sairastavuus, laskennallinen kustannus]]+Yhteenveto[[#This Row],[Muut laskennalliset kustannukset yhteensä]]</f>
        <v>1527788490.9057598</v>
      </c>
      <c r="H17" s="444">
        <v>4290.5200000000004</v>
      </c>
      <c r="I17" s="17">
        <v>1256247093.9200001</v>
      </c>
      <c r="J17" s="17">
        <v>271541396.98575974</v>
      </c>
      <c r="K17" s="37">
        <v>10764566.519189728</v>
      </c>
      <c r="L17" s="15">
        <v>-39062343.498107329</v>
      </c>
      <c r="M17" s="14">
        <v>243243620.00684214</v>
      </c>
      <c r="N17" s="38">
        <v>-176214023.86673239</v>
      </c>
      <c r="O17" s="410">
        <f>SUM(Yhteenveto[[#This Row],[Valtionosuus ennen verotuloihin perustuvaa valtionosuuksien tasausta]]+Yhteenveto[[#This Row],[Verotuloihin perustuva valtionosuuksien tasaus]])</f>
        <v>67029596.140109748</v>
      </c>
      <c r="P17" s="412">
        <v>-15214161.71542</v>
      </c>
      <c r="Q17" s="411">
        <v>95087257.778029263</v>
      </c>
      <c r="R17" s="411">
        <v>-1829292.3131113523</v>
      </c>
      <c r="S17" s="139">
        <f>SUM(Yhteenveto[[#This Row],[Kunnan  peruspalvelujen valtionosuus ]:[Verolykkäysten takaisinperintä vuonna 2022]])</f>
        <v>145073399.88960764</v>
      </c>
      <c r="T17" s="39">
        <v>12089450</v>
      </c>
    </row>
    <row r="18" spans="1:20" ht="15" x14ac:dyDescent="0.25">
      <c r="A18" s="36">
        <v>50</v>
      </c>
      <c r="B18" s="13" t="s">
        <v>28</v>
      </c>
      <c r="C18" s="15">
        <v>11483</v>
      </c>
      <c r="D18" s="15">
        <v>49087591.43</v>
      </c>
      <c r="E18" s="15">
        <v>15320590.23627669</v>
      </c>
      <c r="F18" s="15">
        <v>2666821.3855382539</v>
      </c>
      <c r="G18" s="15">
        <f>Yhteenveto[[#This Row],[Ikärakenne, laskennallinen kustannus]]+Yhteenveto[[#This Row],[Sairastavuus, laskennallinen kustannus]]+Yhteenveto[[#This Row],[Muut laskennalliset kustannukset yhteensä]]</f>
        <v>67075003.051814944</v>
      </c>
      <c r="H18" s="444">
        <v>4290.5200000000004</v>
      </c>
      <c r="I18" s="17">
        <v>49268041.160000004</v>
      </c>
      <c r="J18" s="17">
        <v>17806961.89181494</v>
      </c>
      <c r="K18" s="37">
        <v>418959.38192077266</v>
      </c>
      <c r="L18" s="15">
        <v>-666161.58187788806</v>
      </c>
      <c r="M18" s="14">
        <v>17559759.691857826</v>
      </c>
      <c r="N18" s="38">
        <v>4517411.2690989384</v>
      </c>
      <c r="O18" s="410">
        <f>SUM(Yhteenveto[[#This Row],[Valtionosuus ennen verotuloihin perustuvaa valtionosuuksien tasausta]]+Yhteenveto[[#This Row],[Verotuloihin perustuva valtionosuuksien tasaus]])</f>
        <v>22077170.960956763</v>
      </c>
      <c r="P18" s="412">
        <v>100530.44779999999</v>
      </c>
      <c r="Q18" s="411">
        <v>6427150.6890088739</v>
      </c>
      <c r="R18" s="411">
        <v>-53482.17404736553</v>
      </c>
      <c r="S18" s="139">
        <f>SUM(Yhteenveto[[#This Row],[Kunnan  peruspalvelujen valtionosuus ]:[Verolykkäysten takaisinperintä vuonna 2022]])</f>
        <v>28551369.92371827</v>
      </c>
      <c r="T18" s="39">
        <v>2379281</v>
      </c>
    </row>
    <row r="19" spans="1:20" ht="15" x14ac:dyDescent="0.25">
      <c r="A19" s="36">
        <v>51</v>
      </c>
      <c r="B19" s="13" t="s">
        <v>29</v>
      </c>
      <c r="C19" s="15">
        <v>9452</v>
      </c>
      <c r="D19" s="15">
        <v>39006943.799999997</v>
      </c>
      <c r="E19" s="15">
        <v>10913163.820210323</v>
      </c>
      <c r="F19" s="15">
        <v>2138770.6445974484</v>
      </c>
      <c r="G19" s="15">
        <f>Yhteenveto[[#This Row],[Ikärakenne, laskennallinen kustannus]]+Yhteenveto[[#This Row],[Sairastavuus, laskennallinen kustannus]]+Yhteenveto[[#This Row],[Muut laskennalliset kustannukset yhteensä]]</f>
        <v>52058878.264807768</v>
      </c>
      <c r="H19" s="444">
        <v>4290.5200000000004</v>
      </c>
      <c r="I19" s="17">
        <v>40553995.040000007</v>
      </c>
      <c r="J19" s="17">
        <v>11504883.224807762</v>
      </c>
      <c r="K19" s="37">
        <v>349402.52292000974</v>
      </c>
      <c r="L19" s="15">
        <v>68785.846406470111</v>
      </c>
      <c r="M19" s="14">
        <v>11923071.594134241</v>
      </c>
      <c r="N19" s="38">
        <v>-2605437.9353450346</v>
      </c>
      <c r="O19" s="410">
        <f>SUM(Yhteenveto[[#This Row],[Valtionosuus ennen verotuloihin perustuvaa valtionosuuksien tasausta]]+Yhteenveto[[#This Row],[Verotuloihin perustuva valtionosuuksien tasaus]])</f>
        <v>9317633.6587892063</v>
      </c>
      <c r="P19" s="412">
        <v>-204201.26110800001</v>
      </c>
      <c r="Q19" s="411">
        <v>5574211.5646882318</v>
      </c>
      <c r="R19" s="411">
        <v>-60850.302704078298</v>
      </c>
      <c r="S19" s="139">
        <f>SUM(Yhteenveto[[#This Row],[Kunnan  peruspalvelujen valtionosuus ]:[Verolykkäysten takaisinperintä vuonna 2022]])</f>
        <v>14626793.659665359</v>
      </c>
      <c r="T19" s="39">
        <v>1218900</v>
      </c>
    </row>
    <row r="20" spans="1:20" ht="15" x14ac:dyDescent="0.25">
      <c r="A20" s="36">
        <v>52</v>
      </c>
      <c r="B20" s="13" t="s">
        <v>30</v>
      </c>
      <c r="C20" s="15">
        <v>2408</v>
      </c>
      <c r="D20" s="15">
        <v>10647419.790000001</v>
      </c>
      <c r="E20" s="15">
        <v>4865280.7282239422</v>
      </c>
      <c r="F20" s="15">
        <v>681704.22408582643</v>
      </c>
      <c r="G20" s="15">
        <f>Yhteenveto[[#This Row],[Ikärakenne, laskennallinen kustannus]]+Yhteenveto[[#This Row],[Sairastavuus, laskennallinen kustannus]]+Yhteenveto[[#This Row],[Muut laskennalliset kustannukset yhteensä]]</f>
        <v>16194404.74230977</v>
      </c>
      <c r="H20" s="444">
        <v>4290.5200000000004</v>
      </c>
      <c r="I20" s="17">
        <v>10331572.16</v>
      </c>
      <c r="J20" s="17">
        <v>5862832.5823097695</v>
      </c>
      <c r="K20" s="37">
        <v>84771.031003249751</v>
      </c>
      <c r="L20" s="15">
        <v>-26368.147670617778</v>
      </c>
      <c r="M20" s="14">
        <v>5921235.4656424019</v>
      </c>
      <c r="N20" s="38">
        <v>2260485.4113713871</v>
      </c>
      <c r="O20" s="410">
        <f>SUM(Yhteenveto[[#This Row],[Valtionosuus ennen verotuloihin perustuvaa valtionosuuksien tasausta]]+Yhteenveto[[#This Row],[Verotuloihin perustuva valtionosuuksien tasaus]])</f>
        <v>8181720.8770137895</v>
      </c>
      <c r="P20" s="412">
        <v>9091.7084000000032</v>
      </c>
      <c r="Q20" s="411">
        <v>1738362.0165979471</v>
      </c>
      <c r="R20" s="411">
        <v>-9286.2339800387108</v>
      </c>
      <c r="S20" s="139">
        <f>SUM(Yhteenveto[[#This Row],[Kunnan  peruspalvelujen valtionosuus ]:[Verolykkäysten takaisinperintä vuonna 2022]])</f>
        <v>9919888.3680316973</v>
      </c>
      <c r="T20" s="39">
        <v>826658</v>
      </c>
    </row>
    <row r="21" spans="1:20" ht="15" x14ac:dyDescent="0.25">
      <c r="A21" s="36">
        <v>61</v>
      </c>
      <c r="B21" s="13" t="s">
        <v>31</v>
      </c>
      <c r="C21" s="15">
        <v>16800</v>
      </c>
      <c r="D21" s="15">
        <v>68179564.590000004</v>
      </c>
      <c r="E21" s="15">
        <v>28279721.089876801</v>
      </c>
      <c r="F21" s="15">
        <v>5030983.8105049767</v>
      </c>
      <c r="G21" s="15">
        <f>Yhteenveto[[#This Row],[Ikärakenne, laskennallinen kustannus]]+Yhteenveto[[#This Row],[Sairastavuus, laskennallinen kustannus]]+Yhteenveto[[#This Row],[Muut laskennalliset kustannukset yhteensä]]</f>
        <v>101490269.49038178</v>
      </c>
      <c r="H21" s="444">
        <v>4290.5200000000004</v>
      </c>
      <c r="I21" s="17">
        <v>72080736</v>
      </c>
      <c r="J21" s="17">
        <v>29409533.490381777</v>
      </c>
      <c r="K21" s="37">
        <v>1031967.0125517549</v>
      </c>
      <c r="L21" s="15">
        <v>-945240.8113132799</v>
      </c>
      <c r="M21" s="14">
        <v>29496259.691620253</v>
      </c>
      <c r="N21" s="38">
        <v>10048226.697321124</v>
      </c>
      <c r="O21" s="410">
        <f>SUM(Yhteenveto[[#This Row],[Valtionosuus ennen verotuloihin perustuvaa valtionosuuksien tasausta]]+Yhteenveto[[#This Row],[Verotuloihin perustuva valtionosuuksien tasaus]])</f>
        <v>39544486.388941377</v>
      </c>
      <c r="P21" s="412">
        <v>217694.25064000004</v>
      </c>
      <c r="Q21" s="411">
        <v>9523785.9448783863</v>
      </c>
      <c r="R21" s="411">
        <v>-72700.896531446095</v>
      </c>
      <c r="S21" s="139">
        <f>SUM(Yhteenveto[[#This Row],[Kunnan  peruspalvelujen valtionosuus ]:[Verolykkäysten takaisinperintä vuonna 2022]])</f>
        <v>49213265.687928312</v>
      </c>
      <c r="T21" s="39">
        <v>4101105</v>
      </c>
    </row>
    <row r="22" spans="1:20" ht="15" x14ac:dyDescent="0.25">
      <c r="A22" s="36">
        <v>69</v>
      </c>
      <c r="B22" s="13" t="s">
        <v>32</v>
      </c>
      <c r="C22" s="15">
        <v>6896</v>
      </c>
      <c r="D22" s="15">
        <v>30295431.640000001</v>
      </c>
      <c r="E22" s="15">
        <v>12637988.715881789</v>
      </c>
      <c r="F22" s="15">
        <v>1672159.1736441478</v>
      </c>
      <c r="G22" s="15">
        <f>Yhteenveto[[#This Row],[Ikärakenne, laskennallinen kustannus]]+Yhteenveto[[#This Row],[Sairastavuus, laskennallinen kustannus]]+Yhteenveto[[#This Row],[Muut laskennalliset kustannukset yhteensä]]</f>
        <v>44605579.529525936</v>
      </c>
      <c r="H22" s="444">
        <v>4290.5200000000004</v>
      </c>
      <c r="I22" s="17">
        <v>29587425.920000002</v>
      </c>
      <c r="J22" s="17">
        <v>15018153.609525934</v>
      </c>
      <c r="K22" s="37">
        <v>652203.54522765521</v>
      </c>
      <c r="L22" s="15">
        <v>-521487.63498613983</v>
      </c>
      <c r="M22" s="14">
        <v>15148869.519767448</v>
      </c>
      <c r="N22" s="38">
        <v>6808899.5615759995</v>
      </c>
      <c r="O22" s="410">
        <f>SUM(Yhteenveto[[#This Row],[Valtionosuus ennen verotuloihin perustuvaa valtionosuuksien tasausta]]+Yhteenveto[[#This Row],[Verotuloihin perustuva valtionosuuksien tasaus]])</f>
        <v>21957769.08134345</v>
      </c>
      <c r="P22" s="412">
        <v>151324.77932000009</v>
      </c>
      <c r="Q22" s="411">
        <v>4316762.4091125503</v>
      </c>
      <c r="R22" s="411">
        <v>-27630.363255893641</v>
      </c>
      <c r="S22" s="139">
        <f>SUM(Yhteenveto[[#This Row],[Kunnan  peruspalvelujen valtionosuus ]:[Verolykkäysten takaisinperintä vuonna 2022]])</f>
        <v>26398225.90652011</v>
      </c>
      <c r="T22" s="39">
        <v>2199852</v>
      </c>
    </row>
    <row r="23" spans="1:20" ht="15" x14ac:dyDescent="0.25">
      <c r="A23" s="36">
        <v>71</v>
      </c>
      <c r="B23" s="13" t="s">
        <v>33</v>
      </c>
      <c r="C23" s="15">
        <v>6667</v>
      </c>
      <c r="D23" s="15">
        <v>30064114.059999995</v>
      </c>
      <c r="E23" s="15">
        <v>12910532.066918083</v>
      </c>
      <c r="F23" s="15">
        <v>1853717.531648729</v>
      </c>
      <c r="G23" s="15">
        <f>Yhteenveto[[#This Row],[Ikärakenne, laskennallinen kustannus]]+Yhteenveto[[#This Row],[Sairastavuus, laskennallinen kustannus]]+Yhteenveto[[#This Row],[Muut laskennalliset kustannukset yhteensä]]</f>
        <v>44828363.658566803</v>
      </c>
      <c r="H23" s="444">
        <v>4290.5200000000004</v>
      </c>
      <c r="I23" s="17">
        <v>28604896.840000004</v>
      </c>
      <c r="J23" s="17">
        <v>16223466.818566799</v>
      </c>
      <c r="K23" s="37">
        <v>793050.7229187272</v>
      </c>
      <c r="L23" s="15">
        <v>-568842.55713729211</v>
      </c>
      <c r="M23" s="14">
        <v>16447674.984348234</v>
      </c>
      <c r="N23" s="38">
        <v>7249910.0599040492</v>
      </c>
      <c r="O23" s="410">
        <f>SUM(Yhteenveto[[#This Row],[Valtionosuus ennen verotuloihin perustuvaa valtionosuuksien tasausta]]+Yhteenveto[[#This Row],[Verotuloihin perustuva valtionosuuksien tasaus]])</f>
        <v>23697585.044252284</v>
      </c>
      <c r="P23" s="412">
        <v>23623.537399999972</v>
      </c>
      <c r="Q23" s="411">
        <v>4229100.9680865891</v>
      </c>
      <c r="R23" s="411">
        <v>-24271.707921623143</v>
      </c>
      <c r="S23" s="139">
        <f>SUM(Yhteenveto[[#This Row],[Kunnan  peruspalvelujen valtionosuus ]:[Verolykkäysten takaisinperintä vuonna 2022]])</f>
        <v>27926037.841817249</v>
      </c>
      <c r="T23" s="39">
        <v>2327169</v>
      </c>
    </row>
    <row r="24" spans="1:20" ht="15" x14ac:dyDescent="0.25">
      <c r="A24" s="36">
        <v>72</v>
      </c>
      <c r="B24" s="13" t="s">
        <v>34</v>
      </c>
      <c r="C24" s="15">
        <v>949</v>
      </c>
      <c r="D24" s="15">
        <v>3987761.0799999996</v>
      </c>
      <c r="E24" s="15">
        <v>1502843.7435502496</v>
      </c>
      <c r="F24" s="15">
        <v>1524583.9047429867</v>
      </c>
      <c r="G24" s="15">
        <f>Yhteenveto[[#This Row],[Ikärakenne, laskennallinen kustannus]]+Yhteenveto[[#This Row],[Sairastavuus, laskennallinen kustannus]]+Yhteenveto[[#This Row],[Muut laskennalliset kustannukset yhteensä]]</f>
        <v>7015188.7282932363</v>
      </c>
      <c r="H24" s="444">
        <v>4290.5200000000004</v>
      </c>
      <c r="I24" s="17">
        <v>4071703.4800000004</v>
      </c>
      <c r="J24" s="17">
        <v>2943485.2482932359</v>
      </c>
      <c r="K24" s="37">
        <v>200445.66029493796</v>
      </c>
      <c r="L24" s="15">
        <v>15824.898281651956</v>
      </c>
      <c r="M24" s="14">
        <v>3159755.8068698258</v>
      </c>
      <c r="N24" s="38">
        <v>511843.20293868275</v>
      </c>
      <c r="O24" s="410">
        <f>SUM(Yhteenveto[[#This Row],[Valtionosuus ennen verotuloihin perustuvaa valtionosuuksien tasausta]]+Yhteenveto[[#This Row],[Verotuloihin perustuva valtionosuuksien tasaus]])</f>
        <v>3671599.0098085087</v>
      </c>
      <c r="P24" s="412">
        <v>-22356.66</v>
      </c>
      <c r="Q24" s="411">
        <v>534199.82608945027</v>
      </c>
      <c r="R24" s="411">
        <v>-4530.6641933959809</v>
      </c>
      <c r="S24" s="139">
        <f>SUM(Yhteenveto[[#This Row],[Kunnan  peruspalvelujen valtionosuus ]:[Verolykkäysten takaisinperintä vuonna 2022]])</f>
        <v>4178911.5117045627</v>
      </c>
      <c r="T24" s="39">
        <v>348243</v>
      </c>
    </row>
    <row r="25" spans="1:20" ht="15" x14ac:dyDescent="0.25">
      <c r="A25" s="36">
        <v>74</v>
      </c>
      <c r="B25" s="13" t="s">
        <v>35</v>
      </c>
      <c r="C25" s="15">
        <v>1103</v>
      </c>
      <c r="D25" s="15">
        <v>5017000.6199999992</v>
      </c>
      <c r="E25" s="15">
        <v>2077897.6169879124</v>
      </c>
      <c r="F25" s="15">
        <v>553308.98240977433</v>
      </c>
      <c r="G25" s="15">
        <f>Yhteenveto[[#This Row],[Ikärakenne, laskennallinen kustannus]]+Yhteenveto[[#This Row],[Sairastavuus, laskennallinen kustannus]]+Yhteenveto[[#This Row],[Muut laskennalliset kustannukset yhteensä]]</f>
        <v>7648207.2193976855</v>
      </c>
      <c r="H25" s="444">
        <v>4290.5200000000004</v>
      </c>
      <c r="I25" s="17">
        <v>4732443.5600000005</v>
      </c>
      <c r="J25" s="17">
        <v>2915763.659397685</v>
      </c>
      <c r="K25" s="37">
        <v>275774.5824987159</v>
      </c>
      <c r="L25" s="15">
        <v>-31911.060193124616</v>
      </c>
      <c r="M25" s="14">
        <v>3159627.181703276</v>
      </c>
      <c r="N25" s="38">
        <v>1133245.027330179</v>
      </c>
      <c r="O25" s="410">
        <f>SUM(Yhteenveto[[#This Row],[Valtionosuus ennen verotuloihin perustuvaa valtionosuuksien tasausta]]+Yhteenveto[[#This Row],[Verotuloihin perustuva valtionosuuksien tasaus]])</f>
        <v>4292872.2090334548</v>
      </c>
      <c r="P25" s="412">
        <v>-4471.3320000000003</v>
      </c>
      <c r="Q25" s="411">
        <v>858797.27957851812</v>
      </c>
      <c r="R25" s="411">
        <v>-4434.2110528096728</v>
      </c>
      <c r="S25" s="139">
        <f>SUM(Yhteenveto[[#This Row],[Kunnan  peruspalvelujen valtionosuus ]:[Verolykkäysten takaisinperintä vuonna 2022]])</f>
        <v>5142763.9455591626</v>
      </c>
      <c r="T25" s="39">
        <v>428564</v>
      </c>
    </row>
    <row r="26" spans="1:20" ht="15" x14ac:dyDescent="0.25">
      <c r="A26" s="36">
        <v>75</v>
      </c>
      <c r="B26" s="13" t="s">
        <v>36</v>
      </c>
      <c r="C26" s="15">
        <v>19877</v>
      </c>
      <c r="D26" s="15">
        <v>81580487.090000004</v>
      </c>
      <c r="E26" s="15">
        <v>31601299.049220163</v>
      </c>
      <c r="F26" s="15">
        <v>6122045.0366175584</v>
      </c>
      <c r="G26" s="15">
        <f>Yhteenveto[[#This Row],[Ikärakenne, laskennallinen kustannus]]+Yhteenveto[[#This Row],[Sairastavuus, laskennallinen kustannus]]+Yhteenveto[[#This Row],[Muut laskennalliset kustannukset yhteensä]]</f>
        <v>119303831.17583773</v>
      </c>
      <c r="H26" s="444">
        <v>4290.5200000000004</v>
      </c>
      <c r="I26" s="17">
        <v>85282666.040000007</v>
      </c>
      <c r="J26" s="17">
        <v>34021165.135837719</v>
      </c>
      <c r="K26" s="37">
        <v>602038.90569790697</v>
      </c>
      <c r="L26" s="15">
        <v>-933550.9929110792</v>
      </c>
      <c r="M26" s="14">
        <v>33689653.048624545</v>
      </c>
      <c r="N26" s="38">
        <v>192815.08986868526</v>
      </c>
      <c r="O26" s="410">
        <f>SUM(Yhteenveto[[#This Row],[Valtionosuus ennen verotuloihin perustuvaa valtionosuuksien tasausta]]+Yhteenveto[[#This Row],[Verotuloihin perustuva valtionosuuksien tasaus]])</f>
        <v>33882468.138493232</v>
      </c>
      <c r="P26" s="412">
        <v>50988.089240000059</v>
      </c>
      <c r="Q26" s="411">
        <v>10185178.824049816</v>
      </c>
      <c r="R26" s="411">
        <v>-98937.461027595942</v>
      </c>
      <c r="S26" s="139">
        <f>SUM(Yhteenveto[[#This Row],[Kunnan  peruspalvelujen valtionosuus ]:[Verolykkäysten takaisinperintä vuonna 2022]])</f>
        <v>44019697.590755455</v>
      </c>
      <c r="T26" s="39">
        <v>3668308</v>
      </c>
    </row>
    <row r="27" spans="1:20" ht="15" x14ac:dyDescent="0.25">
      <c r="A27" s="36">
        <v>77</v>
      </c>
      <c r="B27" s="13" t="s">
        <v>37</v>
      </c>
      <c r="C27" s="15">
        <v>4782</v>
      </c>
      <c r="D27" s="15">
        <v>20993194.27</v>
      </c>
      <c r="E27" s="15">
        <v>9207116.0474578906</v>
      </c>
      <c r="F27" s="15">
        <v>1303792.018198926</v>
      </c>
      <c r="G27" s="15">
        <f>Yhteenveto[[#This Row],[Ikärakenne, laskennallinen kustannus]]+Yhteenveto[[#This Row],[Sairastavuus, laskennallinen kustannus]]+Yhteenveto[[#This Row],[Muut laskennalliset kustannukset yhteensä]]</f>
        <v>31504102.335656818</v>
      </c>
      <c r="H27" s="444">
        <v>4290.5200000000004</v>
      </c>
      <c r="I27" s="17">
        <v>20517266.640000001</v>
      </c>
      <c r="J27" s="17">
        <v>10986835.695656817</v>
      </c>
      <c r="K27" s="37">
        <v>310466.0732044935</v>
      </c>
      <c r="L27" s="15">
        <v>-37336.545361810655</v>
      </c>
      <c r="M27" s="14">
        <v>11259965.223499499</v>
      </c>
      <c r="N27" s="38">
        <v>5110572.5679706186</v>
      </c>
      <c r="O27" s="410">
        <f>SUM(Yhteenveto[[#This Row],[Valtionosuus ennen verotuloihin perustuvaa valtionosuuksien tasausta]]+Yhteenveto[[#This Row],[Verotuloihin perustuva valtionosuuksien tasaus]])</f>
        <v>16370537.791470118</v>
      </c>
      <c r="P27" s="412">
        <v>105240.25084000001</v>
      </c>
      <c r="Q27" s="411">
        <v>3359061.6761778072</v>
      </c>
      <c r="R27" s="411">
        <v>-17855.156733539501</v>
      </c>
      <c r="S27" s="139">
        <f>SUM(Yhteenveto[[#This Row],[Kunnan  peruspalvelujen valtionosuus ]:[Verolykkäysten takaisinperintä vuonna 2022]])</f>
        <v>19816984.561754387</v>
      </c>
      <c r="T27" s="39">
        <v>1651416</v>
      </c>
    </row>
    <row r="28" spans="1:20" ht="15" x14ac:dyDescent="0.25">
      <c r="A28" s="36">
        <v>78</v>
      </c>
      <c r="B28" s="13" t="s">
        <v>38</v>
      </c>
      <c r="C28" s="15">
        <v>8042</v>
      </c>
      <c r="D28" s="15">
        <v>31324065.670000002</v>
      </c>
      <c r="E28" s="15">
        <v>11053983.025494462</v>
      </c>
      <c r="F28" s="15">
        <v>3588844.2537546456</v>
      </c>
      <c r="G28" s="15">
        <f>Yhteenveto[[#This Row],[Ikärakenne, laskennallinen kustannus]]+Yhteenveto[[#This Row],[Sairastavuus, laskennallinen kustannus]]+Yhteenveto[[#This Row],[Muut laskennalliset kustannukset yhteensä]]</f>
        <v>45966892.949249111</v>
      </c>
      <c r="H28" s="444">
        <v>4290.5200000000004</v>
      </c>
      <c r="I28" s="17">
        <v>34504361.840000004</v>
      </c>
      <c r="J28" s="17">
        <v>11462531.109249108</v>
      </c>
      <c r="K28" s="37">
        <v>1483744.7199887468</v>
      </c>
      <c r="L28" s="15">
        <v>-299334.95704128145</v>
      </c>
      <c r="M28" s="14">
        <v>12646940.872196572</v>
      </c>
      <c r="N28" s="38">
        <v>-521961.70867193089</v>
      </c>
      <c r="O28" s="410">
        <f>SUM(Yhteenveto[[#This Row],[Valtionosuus ennen verotuloihin perustuvaa valtionosuuksien tasausta]]+Yhteenveto[[#This Row],[Verotuloihin perustuva valtionosuuksien tasaus]])</f>
        <v>12124979.163524641</v>
      </c>
      <c r="P28" s="412">
        <v>-25143.790280000016</v>
      </c>
      <c r="Q28" s="411">
        <v>3967998.9525404614</v>
      </c>
      <c r="R28" s="411">
        <v>-45450.395134113991</v>
      </c>
      <c r="S28" s="139">
        <f>SUM(Yhteenveto[[#This Row],[Kunnan  peruspalvelujen valtionosuus ]:[Verolykkäysten takaisinperintä vuonna 2022]])</f>
        <v>16022383.930650989</v>
      </c>
      <c r="T28" s="39">
        <v>1335199</v>
      </c>
    </row>
    <row r="29" spans="1:20" ht="15" x14ac:dyDescent="0.25">
      <c r="A29" s="36">
        <v>79</v>
      </c>
      <c r="B29" s="13" t="s">
        <v>39</v>
      </c>
      <c r="C29" s="15">
        <v>6869</v>
      </c>
      <c r="D29" s="15">
        <v>28943059.849999998</v>
      </c>
      <c r="E29" s="15">
        <v>10703095.188601194</v>
      </c>
      <c r="F29" s="15">
        <v>1604359.8730076738</v>
      </c>
      <c r="G29" s="15">
        <f>Yhteenveto[[#This Row],[Ikärakenne, laskennallinen kustannus]]+Yhteenveto[[#This Row],[Sairastavuus, laskennallinen kustannus]]+Yhteenveto[[#This Row],[Muut laskennalliset kustannukset yhteensä]]</f>
        <v>41250514.91160886</v>
      </c>
      <c r="H29" s="444">
        <v>4290.5200000000004</v>
      </c>
      <c r="I29" s="17">
        <v>29471581.880000003</v>
      </c>
      <c r="J29" s="17">
        <v>11778933.031608857</v>
      </c>
      <c r="K29" s="37">
        <v>516785.98690695158</v>
      </c>
      <c r="L29" s="15">
        <v>-487510.08289239474</v>
      </c>
      <c r="M29" s="14">
        <v>11808208.935623413</v>
      </c>
      <c r="N29" s="38">
        <v>-1384065.1304329133</v>
      </c>
      <c r="O29" s="410">
        <f>SUM(Yhteenveto[[#This Row],[Valtionosuus ennen verotuloihin perustuvaa valtionosuuksien tasausta]]+Yhteenveto[[#This Row],[Verotuloihin perustuva valtionosuuksien tasaus]])</f>
        <v>10424143.8051905</v>
      </c>
      <c r="P29" s="412">
        <v>-21715.769079999998</v>
      </c>
      <c r="Q29" s="411">
        <v>3478812.5433963006</v>
      </c>
      <c r="R29" s="411">
        <v>-37454.913833898048</v>
      </c>
      <c r="S29" s="139">
        <f>SUM(Yhteenveto[[#This Row],[Kunnan  peruspalvelujen valtionosuus ]:[Verolykkäysten takaisinperintä vuonna 2022]])</f>
        <v>13843785.665672902</v>
      </c>
      <c r="T29" s="39">
        <v>1153649</v>
      </c>
    </row>
    <row r="30" spans="1:20" ht="15" x14ac:dyDescent="0.25">
      <c r="A30" s="36">
        <v>81</v>
      </c>
      <c r="B30" s="13" t="s">
        <v>40</v>
      </c>
      <c r="C30" s="15">
        <v>2655</v>
      </c>
      <c r="D30" s="15">
        <v>11436124.789999999</v>
      </c>
      <c r="E30" s="15">
        <v>5128683.6382300071</v>
      </c>
      <c r="F30" s="15">
        <v>1093380.6161974818</v>
      </c>
      <c r="G30" s="15">
        <f>Yhteenveto[[#This Row],[Ikärakenne, laskennallinen kustannus]]+Yhteenveto[[#This Row],[Sairastavuus, laskennallinen kustannus]]+Yhteenveto[[#This Row],[Muut laskennalliset kustannukset yhteensä]]</f>
        <v>17658189.044427488</v>
      </c>
      <c r="H30" s="444">
        <v>4290.5200000000004</v>
      </c>
      <c r="I30" s="17">
        <v>11391330.600000001</v>
      </c>
      <c r="J30" s="17">
        <v>6266858.4444274865</v>
      </c>
      <c r="K30" s="37">
        <v>483772.54075775621</v>
      </c>
      <c r="L30" s="15">
        <v>-239454.09347172675</v>
      </c>
      <c r="M30" s="14">
        <v>6511176.8917135168</v>
      </c>
      <c r="N30" s="38">
        <v>1960957.4942485711</v>
      </c>
      <c r="O30" s="410">
        <f>SUM(Yhteenveto[[#This Row],[Valtionosuus ennen verotuloihin perustuvaa valtionosuuksien tasausta]]+Yhteenveto[[#This Row],[Verotuloihin perustuva valtionosuuksien tasaus]])</f>
        <v>8472134.3859620877</v>
      </c>
      <c r="P30" s="412">
        <v>-165021.95968000003</v>
      </c>
      <c r="Q30" s="411">
        <v>2077230.4838579716</v>
      </c>
      <c r="R30" s="411">
        <v>-10818.807460280428</v>
      </c>
      <c r="S30" s="139">
        <f>SUM(Yhteenveto[[#This Row],[Kunnan  peruspalvelujen valtionosuus ]:[Verolykkäysten takaisinperintä vuonna 2022]])</f>
        <v>10373524.10267978</v>
      </c>
      <c r="T30" s="39">
        <v>864460</v>
      </c>
    </row>
    <row r="31" spans="1:20" ht="15" x14ac:dyDescent="0.25">
      <c r="A31" s="36">
        <v>82</v>
      </c>
      <c r="B31" s="40" t="s">
        <v>41</v>
      </c>
      <c r="C31" s="15">
        <v>9389</v>
      </c>
      <c r="D31" s="15">
        <v>37902451.720000006</v>
      </c>
      <c r="E31" s="15">
        <v>10248802.231746776</v>
      </c>
      <c r="F31" s="15">
        <v>1488506.5028035864</v>
      </c>
      <c r="G31" s="15">
        <f>Yhteenveto[[#This Row],[Ikärakenne, laskennallinen kustannus]]+Yhteenveto[[#This Row],[Sairastavuus, laskennallinen kustannus]]+Yhteenveto[[#This Row],[Muut laskennalliset kustannukset yhteensä]]</f>
        <v>49639760.454550371</v>
      </c>
      <c r="H31" s="444">
        <v>4290.5200000000004</v>
      </c>
      <c r="I31" s="17">
        <v>40283692.280000001</v>
      </c>
      <c r="J31" s="17">
        <v>9356068.1745503694</v>
      </c>
      <c r="K31" s="37">
        <v>182274.85590371065</v>
      </c>
      <c r="L31" s="15">
        <v>-543472.68650648266</v>
      </c>
      <c r="M31" s="14">
        <v>8994870.3439475987</v>
      </c>
      <c r="N31" s="38">
        <v>2169923.4699733807</v>
      </c>
      <c r="O31" s="410">
        <f>SUM(Yhteenveto[[#This Row],[Valtionosuus ennen verotuloihin perustuvaa valtionosuuksien tasausta]]+Yhteenveto[[#This Row],[Verotuloihin perustuva valtionosuuksien tasaus]])</f>
        <v>11164793.813920978</v>
      </c>
      <c r="P31" s="412">
        <v>93570.074320000014</v>
      </c>
      <c r="Q31" s="411">
        <v>4412494.1372537073</v>
      </c>
      <c r="R31" s="411">
        <v>-45809.784798577748</v>
      </c>
      <c r="S31" s="139">
        <f>SUM(Yhteenveto[[#This Row],[Kunnan  peruspalvelujen valtionosuus ]:[Verolykkäysten takaisinperintä vuonna 2022]])</f>
        <v>15625048.240696108</v>
      </c>
      <c r="T31" s="39">
        <v>1302087</v>
      </c>
    </row>
    <row r="32" spans="1:20" ht="15" x14ac:dyDescent="0.25">
      <c r="A32" s="36">
        <v>86</v>
      </c>
      <c r="B32" s="13" t="s">
        <v>42</v>
      </c>
      <c r="C32" s="15">
        <v>8175</v>
      </c>
      <c r="D32" s="15">
        <v>32907251.649999999</v>
      </c>
      <c r="E32" s="15">
        <v>10580033.404123746</v>
      </c>
      <c r="F32" s="15">
        <v>1638762.2193812262</v>
      </c>
      <c r="G32" s="15">
        <f>Yhteenveto[[#This Row],[Ikärakenne, laskennallinen kustannus]]+Yhteenveto[[#This Row],[Sairastavuus, laskennallinen kustannus]]+Yhteenveto[[#This Row],[Muut laskennalliset kustannukset yhteensä]]</f>
        <v>45126047.273504972</v>
      </c>
      <c r="H32" s="444">
        <v>4290.5200000000004</v>
      </c>
      <c r="I32" s="17">
        <v>35075001</v>
      </c>
      <c r="J32" s="17">
        <v>10051046.273504972</v>
      </c>
      <c r="K32" s="37">
        <v>95852.158002303157</v>
      </c>
      <c r="L32" s="15">
        <v>-410635.40955416975</v>
      </c>
      <c r="M32" s="14">
        <v>9736263.0219531059</v>
      </c>
      <c r="N32" s="38">
        <v>3157286.8893079343</v>
      </c>
      <c r="O32" s="410">
        <f>SUM(Yhteenveto[[#This Row],[Valtionosuus ennen verotuloihin perustuvaa valtionosuuksien tasausta]]+Yhteenveto[[#This Row],[Verotuloihin perustuva valtionosuuksien tasaus]])</f>
        <v>12893549.911261041</v>
      </c>
      <c r="P32" s="412">
        <v>-1091675.7078</v>
      </c>
      <c r="Q32" s="411">
        <v>4389471.0733547909</v>
      </c>
      <c r="R32" s="411">
        <v>-38349.260094830788</v>
      </c>
      <c r="S32" s="139">
        <f>SUM(Yhteenveto[[#This Row],[Kunnan  peruspalvelujen valtionosuus ]:[Verolykkäysten takaisinperintä vuonna 2022]])</f>
        <v>16152996.016721001</v>
      </c>
      <c r="T32" s="39">
        <v>1346083</v>
      </c>
    </row>
    <row r="33" spans="1:20" ht="15" x14ac:dyDescent="0.25">
      <c r="A33" s="36">
        <v>90</v>
      </c>
      <c r="B33" s="13" t="s">
        <v>43</v>
      </c>
      <c r="C33" s="15">
        <v>3196</v>
      </c>
      <c r="D33" s="15">
        <v>13829782.759999998</v>
      </c>
      <c r="E33" s="15">
        <v>7784663.1165457834</v>
      </c>
      <c r="F33" s="15">
        <v>1578680.2359329332</v>
      </c>
      <c r="G33" s="15">
        <f>Yhteenveto[[#This Row],[Ikärakenne, laskennallinen kustannus]]+Yhteenveto[[#This Row],[Sairastavuus, laskennallinen kustannus]]+Yhteenveto[[#This Row],[Muut laskennalliset kustannukset yhteensä]]</f>
        <v>23193126.112478711</v>
      </c>
      <c r="H33" s="444">
        <v>4290.5200000000004</v>
      </c>
      <c r="I33" s="17">
        <v>13712501.920000002</v>
      </c>
      <c r="J33" s="17">
        <v>9480624.1924787089</v>
      </c>
      <c r="K33" s="37">
        <v>711051.4717959885</v>
      </c>
      <c r="L33" s="15">
        <v>-360722.02288538602</v>
      </c>
      <c r="M33" s="14">
        <v>9830953.6413893122</v>
      </c>
      <c r="N33" s="38">
        <v>1607491.0426297442</v>
      </c>
      <c r="O33" s="410">
        <f>SUM(Yhteenveto[[#This Row],[Valtionosuus ennen verotuloihin perustuvaa valtionosuuksien tasausta]]+Yhteenveto[[#This Row],[Verotuloihin perustuva valtionosuuksien tasaus]])</f>
        <v>11438444.684019057</v>
      </c>
      <c r="P33" s="412">
        <v>-33564.798880000002</v>
      </c>
      <c r="Q33" s="411">
        <v>2324489.9987822124</v>
      </c>
      <c r="R33" s="411">
        <v>-12980.423601841101</v>
      </c>
      <c r="S33" s="139">
        <f>SUM(Yhteenveto[[#This Row],[Kunnan  peruspalvelujen valtionosuus ]:[Verolykkäysten takaisinperintä vuonna 2022]])</f>
        <v>13716389.460319428</v>
      </c>
      <c r="T33" s="39">
        <v>1143033</v>
      </c>
    </row>
    <row r="34" spans="1:20" ht="15" x14ac:dyDescent="0.25">
      <c r="A34" s="36">
        <v>91</v>
      </c>
      <c r="B34" s="13" t="s">
        <v>44</v>
      </c>
      <c r="C34" s="15">
        <v>656920</v>
      </c>
      <c r="D34" s="15">
        <v>2284567008.9700003</v>
      </c>
      <c r="E34" s="15">
        <v>659345263.92751896</v>
      </c>
      <c r="F34" s="15">
        <v>372388002.98253047</v>
      </c>
      <c r="G34" s="15">
        <f>Yhteenveto[[#This Row],[Ikärakenne, laskennallinen kustannus]]+Yhteenveto[[#This Row],[Sairastavuus, laskennallinen kustannus]]+Yhteenveto[[#This Row],[Muut laskennalliset kustannukset yhteensä]]</f>
        <v>3316300275.8800497</v>
      </c>
      <c r="H34" s="444">
        <v>4290.5200000000004</v>
      </c>
      <c r="I34" s="17">
        <v>2818528398.4000001</v>
      </c>
      <c r="J34" s="17">
        <v>497771877.48004961</v>
      </c>
      <c r="K34" s="37">
        <v>40683139.15260458</v>
      </c>
      <c r="L34" s="15">
        <v>-104878474.7450158</v>
      </c>
      <c r="M34" s="14">
        <v>433576541.88763839</v>
      </c>
      <c r="N34" s="38">
        <v>-374786841.47701073</v>
      </c>
      <c r="O34" s="410">
        <f>SUM(Yhteenveto[[#This Row],[Valtionosuus ennen verotuloihin perustuvaa valtionosuuksien tasausta]]+Yhteenveto[[#This Row],[Verotuloihin perustuva valtionosuuksien tasaus]])</f>
        <v>58789700.410627663</v>
      </c>
      <c r="P34" s="412">
        <v>-87680517.784019977</v>
      </c>
      <c r="Q34" s="411">
        <v>280661148.09312528</v>
      </c>
      <c r="R34" s="411">
        <v>-3867591.6228921367</v>
      </c>
      <c r="S34" s="139">
        <f>SUM(Yhteenveto[[#This Row],[Kunnan  peruspalvelujen valtionosuus ]:[Verolykkäysten takaisinperintä vuonna 2022]])</f>
        <v>247902739.09684083</v>
      </c>
      <c r="T34" s="39">
        <v>20658562</v>
      </c>
    </row>
    <row r="35" spans="1:20" ht="15" x14ac:dyDescent="0.25">
      <c r="A35" s="36">
        <v>92</v>
      </c>
      <c r="B35" s="13" t="s">
        <v>45</v>
      </c>
      <c r="C35" s="15">
        <v>237231</v>
      </c>
      <c r="D35" s="15">
        <v>855834691.53999996</v>
      </c>
      <c r="E35" s="15">
        <v>221657071.92520303</v>
      </c>
      <c r="F35" s="15">
        <v>164517472.75407106</v>
      </c>
      <c r="G35" s="15">
        <f>Yhteenveto[[#This Row],[Ikärakenne, laskennallinen kustannus]]+Yhteenveto[[#This Row],[Sairastavuus, laskennallinen kustannus]]+Yhteenveto[[#This Row],[Muut laskennalliset kustannukset yhteensä]]</f>
        <v>1242009236.219274</v>
      </c>
      <c r="H35" s="444">
        <v>4290.5200000000004</v>
      </c>
      <c r="I35" s="17">
        <v>1017844350.1200001</v>
      </c>
      <c r="J35" s="17">
        <v>224164886.09927392</v>
      </c>
      <c r="K35" s="37">
        <v>11507666.99880157</v>
      </c>
      <c r="L35" s="15">
        <v>-37337801.666297019</v>
      </c>
      <c r="M35" s="14">
        <v>198334751.43177846</v>
      </c>
      <c r="N35" s="38">
        <v>-31494321.02303547</v>
      </c>
      <c r="O35" s="410">
        <f>SUM(Yhteenveto[[#This Row],[Valtionosuus ennen verotuloihin perustuvaa valtionosuuksien tasausta]]+Yhteenveto[[#This Row],[Verotuloihin perustuva valtionosuuksien tasaus]])</f>
        <v>166840430.40874299</v>
      </c>
      <c r="P35" s="412">
        <v>-7057413.3079520026</v>
      </c>
      <c r="Q35" s="411">
        <v>92909628.147881418</v>
      </c>
      <c r="R35" s="411">
        <v>-1217074.8887401246</v>
      </c>
      <c r="S35" s="139">
        <f>SUM(Yhteenveto[[#This Row],[Kunnan  peruspalvelujen valtionosuus ]:[Verolykkäysten takaisinperintä vuonna 2022]])</f>
        <v>251475570.35993227</v>
      </c>
      <c r="T35" s="39">
        <v>20956297</v>
      </c>
    </row>
    <row r="36" spans="1:20" ht="15" x14ac:dyDescent="0.25">
      <c r="A36" s="36">
        <v>97</v>
      </c>
      <c r="B36" s="13" t="s">
        <v>46</v>
      </c>
      <c r="C36" s="15">
        <v>2156</v>
      </c>
      <c r="D36" s="15">
        <v>8895729.8900000006</v>
      </c>
      <c r="E36" s="15">
        <v>3973578.0944481953</v>
      </c>
      <c r="F36" s="15">
        <v>1345037.4501377684</v>
      </c>
      <c r="G36" s="15">
        <f>Yhteenveto[[#This Row],[Ikärakenne, laskennallinen kustannus]]+Yhteenveto[[#This Row],[Sairastavuus, laskennallinen kustannus]]+Yhteenveto[[#This Row],[Muut laskennalliset kustannukset yhteensä]]</f>
        <v>14214345.434585964</v>
      </c>
      <c r="H36" s="444">
        <v>4290.5200000000004</v>
      </c>
      <c r="I36" s="17">
        <v>9250361.120000001</v>
      </c>
      <c r="J36" s="17">
        <v>4963984.3145859633</v>
      </c>
      <c r="K36" s="37">
        <v>59459.036748736777</v>
      </c>
      <c r="L36" s="15">
        <v>28056.267989194195</v>
      </c>
      <c r="M36" s="14">
        <v>5051499.6193238944</v>
      </c>
      <c r="N36" s="38">
        <v>1399071.4294039982</v>
      </c>
      <c r="O36" s="410">
        <f>SUM(Yhteenveto[[#This Row],[Valtionosuus ennen verotuloihin perustuvaa valtionosuuksien tasausta]]+Yhteenveto[[#This Row],[Verotuloihin perustuva valtionosuuksien tasaus]])</f>
        <v>6450571.0487278923</v>
      </c>
      <c r="P36" s="412">
        <v>-2936.1746799999964</v>
      </c>
      <c r="Q36" s="411">
        <v>1469190.4051003503</v>
      </c>
      <c r="R36" s="411">
        <v>-8740.7850605080639</v>
      </c>
      <c r="S36" s="139">
        <f>SUM(Yhteenveto[[#This Row],[Kunnan  peruspalvelujen valtionosuus ]:[Verolykkäysten takaisinperintä vuonna 2022]])</f>
        <v>7908084.4940877343</v>
      </c>
      <c r="T36" s="39">
        <v>659007</v>
      </c>
    </row>
    <row r="37" spans="1:20" ht="15" x14ac:dyDescent="0.25">
      <c r="A37" s="36">
        <v>98</v>
      </c>
      <c r="B37" s="13" t="s">
        <v>47</v>
      </c>
      <c r="C37" s="15">
        <v>23251</v>
      </c>
      <c r="D37" s="15">
        <v>97915026.26000002</v>
      </c>
      <c r="E37" s="15">
        <v>32149899.706741378</v>
      </c>
      <c r="F37" s="15">
        <v>4735958.2572621033</v>
      </c>
      <c r="G37" s="15">
        <f>Yhteenveto[[#This Row],[Ikärakenne, laskennallinen kustannus]]+Yhteenveto[[#This Row],[Sairastavuus, laskennallinen kustannus]]+Yhteenveto[[#This Row],[Muut laskennalliset kustannukset yhteensä]]</f>
        <v>134800884.22400349</v>
      </c>
      <c r="H37" s="444">
        <v>4290.5200000000004</v>
      </c>
      <c r="I37" s="17">
        <v>99758880.520000011</v>
      </c>
      <c r="J37" s="17">
        <v>35042003.704003483</v>
      </c>
      <c r="K37" s="37">
        <v>399572.69659081975</v>
      </c>
      <c r="L37" s="15">
        <v>-951300.01331197494</v>
      </c>
      <c r="M37" s="14">
        <v>34490276.387282327</v>
      </c>
      <c r="N37" s="38">
        <v>6385285.4099758323</v>
      </c>
      <c r="O37" s="410">
        <f>SUM(Yhteenveto[[#This Row],[Valtionosuus ennen verotuloihin perustuvaa valtionosuuksien tasausta]]+Yhteenveto[[#This Row],[Verotuloihin perustuva valtionosuuksien tasaus]])</f>
        <v>40875561.797258161</v>
      </c>
      <c r="P37" s="412">
        <v>-2452136.5961159999</v>
      </c>
      <c r="Q37" s="411">
        <v>11087440.664068988</v>
      </c>
      <c r="R37" s="411">
        <v>-110606.93905888991</v>
      </c>
      <c r="S37" s="139">
        <f>SUM(Yhteenveto[[#This Row],[Kunnan  peruspalvelujen valtionosuus ]:[Verolykkäysten takaisinperintä vuonna 2022]])</f>
        <v>49400258.926152259</v>
      </c>
      <c r="T37" s="39">
        <v>4116688</v>
      </c>
    </row>
    <row r="38" spans="1:20" ht="15" x14ac:dyDescent="0.25">
      <c r="A38" s="36">
        <v>102</v>
      </c>
      <c r="B38" s="13" t="s">
        <v>48</v>
      </c>
      <c r="C38" s="15">
        <v>9937</v>
      </c>
      <c r="D38" s="15">
        <v>41499086.710000001</v>
      </c>
      <c r="E38" s="15">
        <v>14046134.673001312</v>
      </c>
      <c r="F38" s="15">
        <v>2423352.1476012692</v>
      </c>
      <c r="G38" s="15">
        <f>Yhteenveto[[#This Row],[Ikärakenne, laskennallinen kustannus]]+Yhteenveto[[#This Row],[Sairastavuus, laskennallinen kustannus]]+Yhteenveto[[#This Row],[Muut laskennalliset kustannukset yhteensä]]</f>
        <v>57968573.530602582</v>
      </c>
      <c r="H38" s="444">
        <v>4290.5200000000004</v>
      </c>
      <c r="I38" s="17">
        <v>42634897.240000002</v>
      </c>
      <c r="J38" s="17">
        <v>15333676.29060258</v>
      </c>
      <c r="K38" s="37">
        <v>441286.54356451612</v>
      </c>
      <c r="L38" s="15">
        <v>-538451.80660669692</v>
      </c>
      <c r="M38" s="14">
        <v>15236511.0275604</v>
      </c>
      <c r="N38" s="38">
        <v>7179308.0686404752</v>
      </c>
      <c r="O38" s="410">
        <f>SUM(Yhteenveto[[#This Row],[Valtionosuus ennen verotuloihin perustuvaa valtionosuuksien tasausta]]+Yhteenveto[[#This Row],[Verotuloihin perustuva valtionosuuksien tasaus]])</f>
        <v>22415819.096200876</v>
      </c>
      <c r="P38" s="412">
        <v>261543.11312000002</v>
      </c>
      <c r="Q38" s="411">
        <v>6331515.4636830287</v>
      </c>
      <c r="R38" s="411">
        <v>-40327.368288060345</v>
      </c>
      <c r="S38" s="139">
        <f>SUM(Yhteenveto[[#This Row],[Kunnan  peruspalvelujen valtionosuus ]:[Verolykkäysten takaisinperintä vuonna 2022]])</f>
        <v>28968550.304715846</v>
      </c>
      <c r="T38" s="39">
        <v>2414046</v>
      </c>
    </row>
    <row r="39" spans="1:20" ht="15" x14ac:dyDescent="0.25">
      <c r="A39" s="36">
        <v>103</v>
      </c>
      <c r="B39" s="13" t="s">
        <v>49</v>
      </c>
      <c r="C39" s="15">
        <v>2174</v>
      </c>
      <c r="D39" s="15">
        <v>8980887.1499999985</v>
      </c>
      <c r="E39" s="15">
        <v>3192073.4751415546</v>
      </c>
      <c r="F39" s="15">
        <v>472807.06792780897</v>
      </c>
      <c r="G39" s="15">
        <f>Yhteenveto[[#This Row],[Ikärakenne, laskennallinen kustannus]]+Yhteenveto[[#This Row],[Sairastavuus, laskennallinen kustannus]]+Yhteenveto[[#This Row],[Muut laskennalliset kustannukset yhteensä]]</f>
        <v>12645767.693069363</v>
      </c>
      <c r="H39" s="444">
        <v>4290.5200000000004</v>
      </c>
      <c r="I39" s="17">
        <v>9327590.4800000004</v>
      </c>
      <c r="J39" s="17">
        <v>3318177.2130693626</v>
      </c>
      <c r="K39" s="37">
        <v>48107.702516066711</v>
      </c>
      <c r="L39" s="15">
        <v>-104053.46212748278</v>
      </c>
      <c r="M39" s="14">
        <v>3262231.4534579464</v>
      </c>
      <c r="N39" s="38">
        <v>1759840.7218817926</v>
      </c>
      <c r="O39" s="410">
        <f>SUM(Yhteenveto[[#This Row],[Valtionosuus ennen verotuloihin perustuvaa valtionosuuksien tasausta]]+Yhteenveto[[#This Row],[Verotuloihin perustuva valtionosuuksien tasaus]])</f>
        <v>5022072.1753397388</v>
      </c>
      <c r="P39" s="412">
        <v>-22282.137800000004</v>
      </c>
      <c r="Q39" s="411">
        <v>1519636.3333000776</v>
      </c>
      <c r="R39" s="411">
        <v>-8657.7494869615693</v>
      </c>
      <c r="S39" s="139">
        <f>SUM(Yhteenveto[[#This Row],[Kunnan  peruspalvelujen valtionosuus ]:[Verolykkäysten takaisinperintä vuonna 2022]])</f>
        <v>6510768.6213528551</v>
      </c>
      <c r="T39" s="39">
        <v>542564</v>
      </c>
    </row>
    <row r="40" spans="1:20" ht="15" x14ac:dyDescent="0.25">
      <c r="A40" s="36">
        <v>105</v>
      </c>
      <c r="B40" s="13" t="s">
        <v>50</v>
      </c>
      <c r="C40" s="15">
        <v>2199</v>
      </c>
      <c r="D40" s="15">
        <v>9189326.75</v>
      </c>
      <c r="E40" s="15">
        <v>5349756.5732823992</v>
      </c>
      <c r="F40" s="15">
        <v>1552290.6532740565</v>
      </c>
      <c r="G40" s="15">
        <f>Yhteenveto[[#This Row],[Ikärakenne, laskennallinen kustannus]]+Yhteenveto[[#This Row],[Sairastavuus, laskennallinen kustannus]]+Yhteenveto[[#This Row],[Muut laskennalliset kustannukset yhteensä]]</f>
        <v>16091373.976556454</v>
      </c>
      <c r="H40" s="444">
        <v>4290.5200000000004</v>
      </c>
      <c r="I40" s="17">
        <v>9434853.4800000004</v>
      </c>
      <c r="J40" s="17">
        <v>6656520.4965564534</v>
      </c>
      <c r="K40" s="37">
        <v>2348552.2593081202</v>
      </c>
      <c r="L40" s="15">
        <v>11714.892873776364</v>
      </c>
      <c r="M40" s="14">
        <v>9016787.6487383507</v>
      </c>
      <c r="N40" s="38">
        <v>2030160.1318640115</v>
      </c>
      <c r="O40" s="410">
        <f>SUM(Yhteenveto[[#This Row],[Valtionosuus ennen verotuloihin perustuvaa valtionosuuksien tasausta]]+Yhteenveto[[#This Row],[Verotuloihin perustuva valtionosuuksien tasaus]])</f>
        <v>11046947.780602362</v>
      </c>
      <c r="P40" s="412">
        <v>-7452.2200000000012</v>
      </c>
      <c r="Q40" s="411">
        <v>1604842.9300356768</v>
      </c>
      <c r="R40" s="411">
        <v>-9114.8745553537919</v>
      </c>
      <c r="S40" s="139">
        <f>SUM(Yhteenveto[[#This Row],[Kunnan  peruspalvelujen valtionosuus ]:[Verolykkäysten takaisinperintä vuonna 2022]])</f>
        <v>12635223.616082685</v>
      </c>
      <c r="T40" s="39">
        <v>1052935</v>
      </c>
    </row>
    <row r="41" spans="1:20" ht="15" x14ac:dyDescent="0.25">
      <c r="A41" s="36">
        <v>106</v>
      </c>
      <c r="B41" s="13" t="s">
        <v>51</v>
      </c>
      <c r="C41" s="15">
        <v>46576</v>
      </c>
      <c r="D41" s="15">
        <v>181017654.97999999</v>
      </c>
      <c r="E41" s="15">
        <v>63566979.888096675</v>
      </c>
      <c r="F41" s="15">
        <v>13310951.769172356</v>
      </c>
      <c r="G41" s="15">
        <f>Yhteenveto[[#This Row],[Ikärakenne, laskennallinen kustannus]]+Yhteenveto[[#This Row],[Sairastavuus, laskennallinen kustannus]]+Yhteenveto[[#This Row],[Muut laskennalliset kustannukset yhteensä]]</f>
        <v>257895586.63726902</v>
      </c>
      <c r="H41" s="444">
        <v>4290.5200000000004</v>
      </c>
      <c r="I41" s="17">
        <v>199835259.52000001</v>
      </c>
      <c r="J41" s="17">
        <v>58060327.117269009</v>
      </c>
      <c r="K41" s="37">
        <v>1787389.2308755156</v>
      </c>
      <c r="L41" s="15">
        <v>-4236586.5943191014</v>
      </c>
      <c r="M41" s="14">
        <v>55611129.753825426</v>
      </c>
      <c r="N41" s="38">
        <v>-4835778.9557265937</v>
      </c>
      <c r="O41" s="410">
        <f>SUM(Yhteenveto[[#This Row],[Valtionosuus ennen verotuloihin perustuvaa valtionosuuksien tasausta]]+Yhteenveto[[#This Row],[Verotuloihin perustuva valtionosuuksien tasaus]])</f>
        <v>50775350.798098832</v>
      </c>
      <c r="P41" s="412">
        <v>-273854.18056000001</v>
      </c>
      <c r="Q41" s="411">
        <v>20311996.420059945</v>
      </c>
      <c r="R41" s="411">
        <v>-240220.8472101943</v>
      </c>
      <c r="S41" s="139">
        <f>SUM(Yhteenveto[[#This Row],[Kunnan  peruspalvelujen valtionosuus ]:[Verolykkäysten takaisinperintä vuonna 2022]])</f>
        <v>70573272.190388575</v>
      </c>
      <c r="T41" s="39">
        <v>5881106</v>
      </c>
    </row>
    <row r="42" spans="1:20" ht="15" x14ac:dyDescent="0.25">
      <c r="A42" s="36">
        <v>108</v>
      </c>
      <c r="B42" s="13" t="s">
        <v>52</v>
      </c>
      <c r="C42" s="15">
        <v>10344</v>
      </c>
      <c r="D42" s="15">
        <v>43109025.749999993</v>
      </c>
      <c r="E42" s="15">
        <v>14017801.107147472</v>
      </c>
      <c r="F42" s="15">
        <v>1952602.2807283439</v>
      </c>
      <c r="G42" s="15">
        <f>Yhteenveto[[#This Row],[Ikärakenne, laskennallinen kustannus]]+Yhteenveto[[#This Row],[Sairastavuus, laskennallinen kustannus]]+Yhteenveto[[#This Row],[Muut laskennalliset kustannukset yhteensä]]</f>
        <v>59079429.13787581</v>
      </c>
      <c r="H42" s="444">
        <v>4290.5200000000004</v>
      </c>
      <c r="I42" s="17">
        <v>44381138.880000003</v>
      </c>
      <c r="J42" s="17">
        <v>14698290.257875808</v>
      </c>
      <c r="K42" s="37">
        <v>208465.35335908274</v>
      </c>
      <c r="L42" s="15">
        <v>-482948.67929323472</v>
      </c>
      <c r="M42" s="14">
        <v>14423806.931941656</v>
      </c>
      <c r="N42" s="38">
        <v>6547254.766565593</v>
      </c>
      <c r="O42" s="410">
        <f>SUM(Yhteenveto[[#This Row],[Valtionosuus ennen verotuloihin perustuvaa valtionosuuksien tasausta]]+Yhteenveto[[#This Row],[Verotuloihin perustuva valtionosuuksien tasaus]])</f>
        <v>20971061.698507249</v>
      </c>
      <c r="P42" s="412">
        <v>-48733.047467999975</v>
      </c>
      <c r="Q42" s="411">
        <v>5508120.4942514542</v>
      </c>
      <c r="R42" s="411">
        <v>-46049.716824300056</v>
      </c>
      <c r="S42" s="139">
        <f>SUM(Yhteenveto[[#This Row],[Kunnan  peruspalvelujen valtionosuus ]:[Verolykkäysten takaisinperintä vuonna 2022]])</f>
        <v>26384399.428466402</v>
      </c>
      <c r="T42" s="39">
        <v>2198700</v>
      </c>
    </row>
    <row r="43" spans="1:20" ht="15" x14ac:dyDescent="0.25">
      <c r="A43" s="36">
        <v>109</v>
      </c>
      <c r="B43" s="40" t="s">
        <v>53</v>
      </c>
      <c r="C43" s="15">
        <v>67848</v>
      </c>
      <c r="D43" s="15">
        <v>273865349.66999996</v>
      </c>
      <c r="E43" s="15">
        <v>94240621.797143161</v>
      </c>
      <c r="F43" s="15">
        <v>18143995.823726773</v>
      </c>
      <c r="G43" s="15">
        <f>Yhteenveto[[#This Row],[Ikärakenne, laskennallinen kustannus]]+Yhteenveto[[#This Row],[Sairastavuus, laskennallinen kustannus]]+Yhteenveto[[#This Row],[Muut laskennalliset kustannukset yhteensä]]</f>
        <v>386249967.29086989</v>
      </c>
      <c r="H43" s="444">
        <v>4290.5200000000004</v>
      </c>
      <c r="I43" s="17">
        <v>291103200.96000004</v>
      </c>
      <c r="J43" s="17">
        <v>95146766.330869853</v>
      </c>
      <c r="K43" s="37">
        <v>2952002.7360493778</v>
      </c>
      <c r="L43" s="15">
        <v>-7721622.2536206963</v>
      </c>
      <c r="M43" s="14">
        <v>90377146.813298538</v>
      </c>
      <c r="N43" s="38">
        <v>8859489.3327945415</v>
      </c>
      <c r="O43" s="410">
        <f>SUM(Yhteenveto[[#This Row],[Valtionosuus ennen verotuloihin perustuvaa valtionosuuksien tasausta]]+Yhteenveto[[#This Row],[Verotuloihin perustuva valtionosuuksien tasaus]])</f>
        <v>99236636.146093085</v>
      </c>
      <c r="P43" s="412">
        <v>-128714.74384000013</v>
      </c>
      <c r="Q43" s="411">
        <v>32557650.498183522</v>
      </c>
      <c r="R43" s="411">
        <v>-345623.92840985896</v>
      </c>
      <c r="S43" s="139">
        <f>SUM(Yhteenveto[[#This Row],[Kunnan  peruspalvelujen valtionosuus ]:[Verolykkäysten takaisinperintä vuonna 2022]])</f>
        <v>131319947.97202675</v>
      </c>
      <c r="T43" s="39">
        <v>10943329</v>
      </c>
    </row>
    <row r="44" spans="1:20" ht="15" x14ac:dyDescent="0.25">
      <c r="A44" s="36">
        <v>111</v>
      </c>
      <c r="B44" s="40" t="s">
        <v>54</v>
      </c>
      <c r="C44" s="15">
        <v>18497</v>
      </c>
      <c r="D44" s="15">
        <v>75954500.579999983</v>
      </c>
      <c r="E44" s="15">
        <v>34935248.566070102</v>
      </c>
      <c r="F44" s="15">
        <v>5750847.6366397887</v>
      </c>
      <c r="G44" s="15">
        <f>Yhteenveto[[#This Row],[Ikärakenne, laskennallinen kustannus]]+Yhteenveto[[#This Row],[Sairastavuus, laskennallinen kustannus]]+Yhteenveto[[#This Row],[Muut laskennalliset kustannukset yhteensä]]</f>
        <v>116640596.78270988</v>
      </c>
      <c r="H44" s="444">
        <v>4290.5200000000004</v>
      </c>
      <c r="I44" s="17">
        <v>79361748.440000013</v>
      </c>
      <c r="J44" s="17">
        <v>37278848.342709869</v>
      </c>
      <c r="K44" s="37">
        <v>717014.47167172015</v>
      </c>
      <c r="L44" s="15">
        <v>-980753.71806415496</v>
      </c>
      <c r="M44" s="14">
        <v>37015109.09631744</v>
      </c>
      <c r="N44" s="38">
        <v>9201993.4033709317</v>
      </c>
      <c r="O44" s="410">
        <f>SUM(Yhteenveto[[#This Row],[Valtionosuus ennen verotuloihin perustuvaa valtionosuuksien tasausta]]+Yhteenveto[[#This Row],[Verotuloihin perustuva valtionosuuksien tasaus]])</f>
        <v>46217102.499688372</v>
      </c>
      <c r="P44" s="412">
        <v>236861.36048000003</v>
      </c>
      <c r="Q44" s="411">
        <v>10133727.371038973</v>
      </c>
      <c r="R44" s="411">
        <v>-83717.534350180053</v>
      </c>
      <c r="S44" s="139">
        <f>SUM(Yhteenveto[[#This Row],[Kunnan  peruspalvelujen valtionosuus ]:[Verolykkäysten takaisinperintä vuonna 2022]])</f>
        <v>56503973.696857169</v>
      </c>
      <c r="T44" s="39">
        <v>4708665</v>
      </c>
    </row>
    <row r="45" spans="1:20" ht="15" x14ac:dyDescent="0.25">
      <c r="A45" s="36">
        <v>139</v>
      </c>
      <c r="B45" s="40" t="s">
        <v>55</v>
      </c>
      <c r="C45" s="15">
        <v>9848</v>
      </c>
      <c r="D45" s="15">
        <v>45498970.910000004</v>
      </c>
      <c r="E45" s="15">
        <v>14056484.722271213</v>
      </c>
      <c r="F45" s="15">
        <v>2714981.0262558088</v>
      </c>
      <c r="G45" s="15">
        <f>Yhteenveto[[#This Row],[Ikärakenne, laskennallinen kustannus]]+Yhteenveto[[#This Row],[Sairastavuus, laskennallinen kustannus]]+Yhteenveto[[#This Row],[Muut laskennalliset kustannukset yhteensä]]</f>
        <v>62270436.658527024</v>
      </c>
      <c r="H45" s="444">
        <v>4290.5200000000004</v>
      </c>
      <c r="I45" s="17">
        <v>42253040.960000001</v>
      </c>
      <c r="J45" s="17">
        <v>20017395.698527023</v>
      </c>
      <c r="K45" s="37">
        <v>200675.12742144158</v>
      </c>
      <c r="L45" s="15">
        <v>-505764.30664599367</v>
      </c>
      <c r="M45" s="14">
        <v>19712306.519302472</v>
      </c>
      <c r="N45" s="38">
        <v>8488659.111349687</v>
      </c>
      <c r="O45" s="410">
        <f>SUM(Yhteenveto[[#This Row],[Valtionosuus ennen verotuloihin perustuvaa valtionosuuksien tasausta]]+Yhteenveto[[#This Row],[Verotuloihin perustuva valtionosuuksien tasaus]])</f>
        <v>28200965.630652159</v>
      </c>
      <c r="P45" s="412">
        <v>95507.651520000043</v>
      </c>
      <c r="Q45" s="411">
        <v>4655739.7706603296</v>
      </c>
      <c r="R45" s="411">
        <v>-38852.716130262881</v>
      </c>
      <c r="S45" s="139">
        <f>SUM(Yhteenveto[[#This Row],[Kunnan  peruspalvelujen valtionosuus ]:[Verolykkäysten takaisinperintä vuonna 2022]])</f>
        <v>32913360.336702224</v>
      </c>
      <c r="T45" s="39">
        <v>2742780</v>
      </c>
    </row>
    <row r="46" spans="1:20" ht="15" x14ac:dyDescent="0.25">
      <c r="A46" s="36">
        <v>140</v>
      </c>
      <c r="B46" s="40" t="s">
        <v>56</v>
      </c>
      <c r="C46" s="15">
        <v>21124</v>
      </c>
      <c r="D46" s="15">
        <v>86255177.609999999</v>
      </c>
      <c r="E46" s="15">
        <v>42031565.485325217</v>
      </c>
      <c r="F46" s="15">
        <v>5173459.7985441014</v>
      </c>
      <c r="G46" s="15">
        <f>Yhteenveto[[#This Row],[Ikärakenne, laskennallinen kustannus]]+Yhteenveto[[#This Row],[Sairastavuus, laskennallinen kustannus]]+Yhteenveto[[#This Row],[Muut laskennalliset kustannukset yhteensä]]</f>
        <v>133460202.89386931</v>
      </c>
      <c r="H46" s="444">
        <v>4290.5200000000004</v>
      </c>
      <c r="I46" s="17">
        <v>90632944.480000004</v>
      </c>
      <c r="J46" s="17">
        <v>42827258.413869306</v>
      </c>
      <c r="K46" s="37">
        <v>1589911.4154346911</v>
      </c>
      <c r="L46" s="15">
        <v>-1995616.25078945</v>
      </c>
      <c r="M46" s="14">
        <v>42421553.578514546</v>
      </c>
      <c r="N46" s="38">
        <v>12631903.128421716</v>
      </c>
      <c r="O46" s="410">
        <f>SUM(Yhteenveto[[#This Row],[Valtionosuus ennen verotuloihin perustuvaa valtionosuuksien tasausta]]+Yhteenveto[[#This Row],[Verotuloihin perustuva valtionosuuksien tasaus]])</f>
        <v>55053456.706936263</v>
      </c>
      <c r="P46" s="412">
        <v>-100038.60127999989</v>
      </c>
      <c r="Q46" s="411">
        <v>11764606.105699312</v>
      </c>
      <c r="R46" s="411">
        <v>-89091.354215673113</v>
      </c>
      <c r="S46" s="139">
        <f>SUM(Yhteenveto[[#This Row],[Kunnan  peruspalvelujen valtionosuus ]:[Verolykkäysten takaisinperintä vuonna 2022]])</f>
        <v>66628932.857139908</v>
      </c>
      <c r="T46" s="39">
        <v>5552412</v>
      </c>
    </row>
    <row r="47" spans="1:20" ht="15" x14ac:dyDescent="0.25">
      <c r="A47" s="36">
        <v>142</v>
      </c>
      <c r="B47" s="40" t="s">
        <v>57</v>
      </c>
      <c r="C47" s="15">
        <v>6625</v>
      </c>
      <c r="D47" s="15">
        <v>28248946.5</v>
      </c>
      <c r="E47" s="15">
        <v>9992906.0513451658</v>
      </c>
      <c r="F47" s="15">
        <v>1608440.9752965253</v>
      </c>
      <c r="G47" s="15">
        <f>Yhteenveto[[#This Row],[Ikärakenne, laskennallinen kustannus]]+Yhteenveto[[#This Row],[Sairastavuus, laskennallinen kustannus]]+Yhteenveto[[#This Row],[Muut laskennalliset kustannukset yhteensä]]</f>
        <v>39850293.526641697</v>
      </c>
      <c r="H47" s="444">
        <v>4290.5200000000004</v>
      </c>
      <c r="I47" s="17">
        <v>28424695.000000004</v>
      </c>
      <c r="J47" s="17">
        <v>11425598.526641693</v>
      </c>
      <c r="K47" s="37">
        <v>196214.38056621788</v>
      </c>
      <c r="L47" s="15">
        <v>-317229.30967966048</v>
      </c>
      <c r="M47" s="14">
        <v>11304583.597528249</v>
      </c>
      <c r="N47" s="38">
        <v>4657673.3907368993</v>
      </c>
      <c r="O47" s="410">
        <f>SUM(Yhteenveto[[#This Row],[Valtionosuus ennen verotuloihin perustuvaa valtionosuuksien tasausta]]+Yhteenveto[[#This Row],[Verotuloihin perustuva valtionosuuksien tasaus]])</f>
        <v>15962256.988265149</v>
      </c>
      <c r="P47" s="412">
        <v>473201.06556000002</v>
      </c>
      <c r="Q47" s="411">
        <v>3798775.6276779892</v>
      </c>
      <c r="R47" s="411">
        <v>-29633.461685737111</v>
      </c>
      <c r="S47" s="139">
        <f>SUM(Yhteenveto[[#This Row],[Kunnan  peruspalvelujen valtionosuus ]:[Verolykkäysten takaisinperintä vuonna 2022]])</f>
        <v>20204600.219817404</v>
      </c>
      <c r="T47" s="39">
        <v>1683717</v>
      </c>
    </row>
    <row r="48" spans="1:20" ht="15" x14ac:dyDescent="0.25">
      <c r="A48" s="36">
        <v>143</v>
      </c>
      <c r="B48" s="13" t="s">
        <v>58</v>
      </c>
      <c r="C48" s="15">
        <v>6866</v>
      </c>
      <c r="D48" s="15">
        <v>28862014.43</v>
      </c>
      <c r="E48" s="15">
        <v>10690457.603183294</v>
      </c>
      <c r="F48" s="15">
        <v>1880332.6958111711</v>
      </c>
      <c r="G48" s="15">
        <f>Yhteenveto[[#This Row],[Ikärakenne, laskennallinen kustannus]]+Yhteenveto[[#This Row],[Sairastavuus, laskennallinen kustannus]]+Yhteenveto[[#This Row],[Muut laskennalliset kustannukset yhteensä]]</f>
        <v>41432804.728994459</v>
      </c>
      <c r="H48" s="444">
        <v>4290.5200000000004</v>
      </c>
      <c r="I48" s="17">
        <v>29458710.320000004</v>
      </c>
      <c r="J48" s="17">
        <v>11974094.408994455</v>
      </c>
      <c r="K48" s="37">
        <v>239746.18126705175</v>
      </c>
      <c r="L48" s="15">
        <v>-345211.97957352025</v>
      </c>
      <c r="M48" s="14">
        <v>11868628.610687986</v>
      </c>
      <c r="N48" s="38">
        <v>5271512.3610769883</v>
      </c>
      <c r="O48" s="410">
        <f>SUM(Yhteenveto[[#This Row],[Valtionosuus ennen verotuloihin perustuvaa valtionosuuksien tasausta]]+Yhteenveto[[#This Row],[Verotuloihin perustuva valtionosuuksien tasaus]])</f>
        <v>17140140.971764974</v>
      </c>
      <c r="P48" s="412">
        <v>293766.51240000012</v>
      </c>
      <c r="Q48" s="411">
        <v>4257706.1020889478</v>
      </c>
      <c r="R48" s="411">
        <v>-30315.182815287651</v>
      </c>
      <c r="S48" s="139">
        <f>SUM(Yhteenveto[[#This Row],[Kunnan  peruspalvelujen valtionosuus ]:[Verolykkäysten takaisinperintä vuonna 2022]])</f>
        <v>21661298.403438635</v>
      </c>
      <c r="T48" s="39">
        <v>1805109</v>
      </c>
    </row>
    <row r="49" spans="1:20" ht="15" x14ac:dyDescent="0.25">
      <c r="A49" s="36">
        <v>145</v>
      </c>
      <c r="B49" s="13" t="s">
        <v>59</v>
      </c>
      <c r="C49" s="15">
        <v>12294</v>
      </c>
      <c r="D49" s="15">
        <v>53366022.469999999</v>
      </c>
      <c r="E49" s="15">
        <v>18331044.644995429</v>
      </c>
      <c r="F49" s="15">
        <v>1732674.1342497021</v>
      </c>
      <c r="G49" s="15">
        <f>Yhteenveto[[#This Row],[Ikärakenne, laskennallinen kustannus]]+Yhteenveto[[#This Row],[Sairastavuus, laskennallinen kustannus]]+Yhteenveto[[#This Row],[Muut laskennalliset kustannukset yhteensä]]</f>
        <v>73429741.249245122</v>
      </c>
      <c r="H49" s="444">
        <v>4290.5200000000004</v>
      </c>
      <c r="I49" s="17">
        <v>52747652.880000003</v>
      </c>
      <c r="J49" s="17">
        <v>20682088.369245119</v>
      </c>
      <c r="K49" s="37">
        <v>227166.86914449808</v>
      </c>
      <c r="L49" s="15">
        <v>-910567.2996589148</v>
      </c>
      <c r="M49" s="14">
        <v>19998687.938730706</v>
      </c>
      <c r="N49" s="38">
        <v>8475374.4072709866</v>
      </c>
      <c r="O49" s="410">
        <f>SUM(Yhteenveto[[#This Row],[Valtionosuus ennen verotuloihin perustuvaa valtionosuuksien tasausta]]+Yhteenveto[[#This Row],[Verotuloihin perustuva valtionosuuksien tasaus]])</f>
        <v>28474062.346001692</v>
      </c>
      <c r="P49" s="412">
        <v>60392.790879999928</v>
      </c>
      <c r="Q49" s="411">
        <v>6665998.2502439134</v>
      </c>
      <c r="R49" s="411">
        <v>-49381.626888145576</v>
      </c>
      <c r="S49" s="139">
        <f>SUM(Yhteenveto[[#This Row],[Kunnan  peruspalvelujen valtionosuus ]:[Verolykkäysten takaisinperintä vuonna 2022]])</f>
        <v>35151071.760237455</v>
      </c>
      <c r="T49" s="39">
        <v>2929256</v>
      </c>
    </row>
    <row r="50" spans="1:20" ht="15" x14ac:dyDescent="0.25">
      <c r="A50" s="36">
        <v>146</v>
      </c>
      <c r="B50" s="13" t="s">
        <v>60</v>
      </c>
      <c r="C50" s="15">
        <v>4749</v>
      </c>
      <c r="D50" s="15">
        <v>20390567.379999999</v>
      </c>
      <c r="E50" s="15">
        <v>11180030.977292206</v>
      </c>
      <c r="F50" s="15">
        <v>3573092.0113467947</v>
      </c>
      <c r="G50" s="15">
        <f>Yhteenveto[[#This Row],[Ikärakenne, laskennallinen kustannus]]+Yhteenveto[[#This Row],[Sairastavuus, laskennallinen kustannus]]+Yhteenveto[[#This Row],[Muut laskennalliset kustannukset yhteensä]]</f>
        <v>35143690.368639</v>
      </c>
      <c r="H50" s="444">
        <v>4290.5200000000004</v>
      </c>
      <c r="I50" s="17">
        <v>20375679.48</v>
      </c>
      <c r="J50" s="17">
        <v>14768010.888638999</v>
      </c>
      <c r="K50" s="37">
        <v>2472619.5540842805</v>
      </c>
      <c r="L50" s="15">
        <v>-93253.220703153987</v>
      </c>
      <c r="M50" s="14">
        <v>17147377.222020127</v>
      </c>
      <c r="N50" s="38">
        <v>2915209.7671684981</v>
      </c>
      <c r="O50" s="410">
        <f>SUM(Yhteenveto[[#This Row],[Valtionosuus ennen verotuloihin perustuvaa valtionosuuksien tasausta]]+Yhteenveto[[#This Row],[Verotuloihin perustuva valtionosuuksien tasaus]])</f>
        <v>20062586.989188626</v>
      </c>
      <c r="P50" s="412">
        <v>25784.681199999992</v>
      </c>
      <c r="Q50" s="411">
        <v>3345040.1321608941</v>
      </c>
      <c r="R50" s="411">
        <v>-19146.373799887398</v>
      </c>
      <c r="S50" s="139">
        <f>SUM(Yhteenveto[[#This Row],[Kunnan  peruspalvelujen valtionosuus ]:[Verolykkäysten takaisinperintä vuonna 2022]])</f>
        <v>23414265.428749636</v>
      </c>
      <c r="T50" s="39">
        <v>1951189</v>
      </c>
    </row>
    <row r="51" spans="1:20" ht="15" x14ac:dyDescent="0.25">
      <c r="A51" s="36">
        <v>148</v>
      </c>
      <c r="B51" s="13" t="s">
        <v>61</v>
      </c>
      <c r="C51" s="15">
        <v>6862</v>
      </c>
      <c r="D51" s="15">
        <v>24997022.799999997</v>
      </c>
      <c r="E51" s="15">
        <v>9800982.4405481294</v>
      </c>
      <c r="F51" s="15">
        <v>7927338.223397471</v>
      </c>
      <c r="G51" s="15">
        <f>Yhteenveto[[#This Row],[Ikärakenne, laskennallinen kustannus]]+Yhteenveto[[#This Row],[Sairastavuus, laskennallinen kustannus]]+Yhteenveto[[#This Row],[Muut laskennalliset kustannukset yhteensä]]</f>
        <v>42725343.463945597</v>
      </c>
      <c r="H51" s="444">
        <v>4290.5200000000004</v>
      </c>
      <c r="I51" s="17">
        <v>29441548.240000002</v>
      </c>
      <c r="J51" s="17">
        <v>13283795.223945595</v>
      </c>
      <c r="K51" s="37">
        <v>9014099.9478694592</v>
      </c>
      <c r="L51" s="15">
        <v>359802.96291854698</v>
      </c>
      <c r="M51" s="14">
        <v>22657698.134733599</v>
      </c>
      <c r="N51" s="38">
        <v>2021576.5838647422</v>
      </c>
      <c r="O51" s="410">
        <f>SUM(Yhteenveto[[#This Row],[Valtionosuus ennen verotuloihin perustuvaa valtionosuuksien tasausta]]+Yhteenveto[[#This Row],[Verotuloihin perustuva valtionosuuksien tasaus]])</f>
        <v>24679274.71859834</v>
      </c>
      <c r="P51" s="412">
        <v>-129728.24576000002</v>
      </c>
      <c r="Q51" s="411">
        <v>3701948.5170528227</v>
      </c>
      <c r="R51" s="411">
        <v>-33153.030880107151</v>
      </c>
      <c r="S51" s="139">
        <f>SUM(Yhteenveto[[#This Row],[Kunnan  peruspalvelujen valtionosuus ]:[Verolykkäysten takaisinperintä vuonna 2022]])</f>
        <v>28218341.959011052</v>
      </c>
      <c r="T51" s="39">
        <v>2351529</v>
      </c>
    </row>
    <row r="52" spans="1:20" ht="15" x14ac:dyDescent="0.25">
      <c r="A52" s="36">
        <v>149</v>
      </c>
      <c r="B52" s="13" t="s">
        <v>62</v>
      </c>
      <c r="C52" s="15">
        <v>5321</v>
      </c>
      <c r="D52" s="15">
        <v>21781817.170000002</v>
      </c>
      <c r="E52" s="15">
        <v>6265676.4603758883</v>
      </c>
      <c r="F52" s="15">
        <v>2351417.134305466</v>
      </c>
      <c r="G52" s="15">
        <f>Yhteenveto[[#This Row],[Ikärakenne, laskennallinen kustannus]]+Yhteenveto[[#This Row],[Sairastavuus, laskennallinen kustannus]]+Yhteenveto[[#This Row],[Muut laskennalliset kustannukset yhteensä]]</f>
        <v>30398910.764681358</v>
      </c>
      <c r="H52" s="444">
        <v>4290.5200000000004</v>
      </c>
      <c r="I52" s="17">
        <v>22829856.920000002</v>
      </c>
      <c r="J52" s="17">
        <v>7569053.8446813561</v>
      </c>
      <c r="K52" s="37">
        <v>64040.903527809824</v>
      </c>
      <c r="L52" s="15">
        <v>-456306.98672313179</v>
      </c>
      <c r="M52" s="14">
        <v>7176787.7614860348</v>
      </c>
      <c r="N52" s="38">
        <v>-473386.18929948518</v>
      </c>
      <c r="O52" s="410">
        <f>SUM(Yhteenveto[[#This Row],[Valtionosuus ennen verotuloihin perustuvaa valtionosuuksien tasausta]]+Yhteenveto[[#This Row],[Verotuloihin perustuva valtionosuuksien tasaus]])</f>
        <v>6703401.5721865501</v>
      </c>
      <c r="P52" s="412">
        <v>-2694394.8543200004</v>
      </c>
      <c r="Q52" s="411">
        <v>2604674.7600642289</v>
      </c>
      <c r="R52" s="411">
        <v>-30864.917794057637</v>
      </c>
      <c r="S52" s="139">
        <f>SUM(Yhteenveto[[#This Row],[Kunnan  peruspalvelujen valtionosuus ]:[Verolykkäysten takaisinperintä vuonna 2022]])</f>
        <v>6582816.5601367205</v>
      </c>
      <c r="T52" s="39">
        <v>548568</v>
      </c>
    </row>
    <row r="53" spans="1:20" ht="15" x14ac:dyDescent="0.25">
      <c r="A53" s="36">
        <v>151</v>
      </c>
      <c r="B53" s="13" t="s">
        <v>63</v>
      </c>
      <c r="C53" s="15">
        <v>1925</v>
      </c>
      <c r="D53" s="15">
        <v>8313511.7599999998</v>
      </c>
      <c r="E53" s="15">
        <v>4239334.2447962388</v>
      </c>
      <c r="F53" s="15">
        <v>918931.61542242765</v>
      </c>
      <c r="G53" s="15">
        <f>Yhteenveto[[#This Row],[Ikärakenne, laskennallinen kustannus]]+Yhteenveto[[#This Row],[Sairastavuus, laskennallinen kustannus]]+Yhteenveto[[#This Row],[Muut laskennalliset kustannukset yhteensä]]</f>
        <v>13471777.620218666</v>
      </c>
      <c r="H53" s="444">
        <v>4290.5200000000004</v>
      </c>
      <c r="I53" s="17">
        <v>8259251.0000000009</v>
      </c>
      <c r="J53" s="17">
        <v>5212526.6202186653</v>
      </c>
      <c r="K53" s="37">
        <v>323827.95362302981</v>
      </c>
      <c r="L53" s="15">
        <v>-100401.61157319801</v>
      </c>
      <c r="M53" s="14">
        <v>5435952.9622684969</v>
      </c>
      <c r="N53" s="38">
        <v>1760338.7436405318</v>
      </c>
      <c r="O53" s="410">
        <f>SUM(Yhteenveto[[#This Row],[Valtionosuus ennen verotuloihin perustuvaa valtionosuuksien tasausta]]+Yhteenveto[[#This Row],[Verotuloihin perustuva valtionosuuksien tasaus]])</f>
        <v>7196291.7059090286</v>
      </c>
      <c r="P53" s="412">
        <v>-40241.988000000012</v>
      </c>
      <c r="Q53" s="411">
        <v>1582480.4325620821</v>
      </c>
      <c r="R53" s="411">
        <v>-7089.6251897700458</v>
      </c>
      <c r="S53" s="139">
        <f>SUM(Yhteenveto[[#This Row],[Kunnan  peruspalvelujen valtionosuus ]:[Verolykkäysten takaisinperintä vuonna 2022]])</f>
        <v>8731440.5252813399</v>
      </c>
      <c r="T53" s="39">
        <v>727620</v>
      </c>
    </row>
    <row r="54" spans="1:20" ht="15" x14ac:dyDescent="0.25">
      <c r="A54" s="36">
        <v>152</v>
      </c>
      <c r="B54" s="13" t="s">
        <v>64</v>
      </c>
      <c r="C54" s="15">
        <v>4471</v>
      </c>
      <c r="D54" s="15">
        <v>19869812.529999997</v>
      </c>
      <c r="E54" s="15">
        <v>6820905.6043067351</v>
      </c>
      <c r="F54" s="15">
        <v>806117.60601525847</v>
      </c>
      <c r="G54" s="15">
        <f>Yhteenveto[[#This Row],[Ikärakenne, laskennallinen kustannus]]+Yhteenveto[[#This Row],[Sairastavuus, laskennallinen kustannus]]+Yhteenveto[[#This Row],[Muut laskennalliset kustannukset yhteensä]]</f>
        <v>27496835.74032199</v>
      </c>
      <c r="H54" s="444">
        <v>4290.5200000000004</v>
      </c>
      <c r="I54" s="17">
        <v>19182914.920000002</v>
      </c>
      <c r="J54" s="17">
        <v>8313920.8203219883</v>
      </c>
      <c r="K54" s="37">
        <v>111532.60912093424</v>
      </c>
      <c r="L54" s="15">
        <v>-346510.676686197</v>
      </c>
      <c r="M54" s="14">
        <v>8078942.7527567251</v>
      </c>
      <c r="N54" s="38">
        <v>3772158.8333480288</v>
      </c>
      <c r="O54" s="410">
        <f>SUM(Yhteenveto[[#This Row],[Valtionosuus ennen verotuloihin perustuvaa valtionosuuksien tasausta]]+Yhteenveto[[#This Row],[Verotuloihin perustuva valtionosuuksien tasaus]])</f>
        <v>11851101.586104754</v>
      </c>
      <c r="P54" s="412">
        <v>225429.65500000003</v>
      </c>
      <c r="Q54" s="411">
        <v>2912005.2386536556</v>
      </c>
      <c r="R54" s="411">
        <v>-17790.975416456247</v>
      </c>
      <c r="S54" s="139">
        <f>SUM(Yhteenveto[[#This Row],[Kunnan  peruspalvelujen valtionosuus ]:[Verolykkäysten takaisinperintä vuonna 2022]])</f>
        <v>14970745.504341954</v>
      </c>
      <c r="T54" s="39">
        <v>1247563</v>
      </c>
    </row>
    <row r="55" spans="1:20" ht="15" x14ac:dyDescent="0.25">
      <c r="A55" s="36">
        <v>153</v>
      </c>
      <c r="B55" s="13" t="s">
        <v>65</v>
      </c>
      <c r="C55" s="15">
        <v>26075</v>
      </c>
      <c r="D55" s="15">
        <v>107184163.83999997</v>
      </c>
      <c r="E55" s="15">
        <v>47569511.419130251</v>
      </c>
      <c r="F55" s="15">
        <v>8658206.0621273816</v>
      </c>
      <c r="G55" s="15">
        <f>Yhteenveto[[#This Row],[Ikärakenne, laskennallinen kustannus]]+Yhteenveto[[#This Row],[Sairastavuus, laskennallinen kustannus]]+Yhteenveto[[#This Row],[Muut laskennalliset kustannukset yhteensä]]</f>
        <v>163411881.32125762</v>
      </c>
      <c r="H55" s="444">
        <v>4290.5200000000004</v>
      </c>
      <c r="I55" s="17">
        <v>111875309.00000001</v>
      </c>
      <c r="J55" s="17">
        <v>51536572.321257606</v>
      </c>
      <c r="K55" s="37">
        <v>1152385.4973633767</v>
      </c>
      <c r="L55" s="15">
        <v>-2360141.1581422817</v>
      </c>
      <c r="M55" s="14">
        <v>50328816.660478696</v>
      </c>
      <c r="N55" s="38">
        <v>9533235.2974545266</v>
      </c>
      <c r="O55" s="410">
        <f>SUM(Yhteenveto[[#This Row],[Valtionosuus ennen verotuloihin perustuvaa valtionosuuksien tasausta]]+Yhteenveto[[#This Row],[Verotuloihin perustuva valtionosuuksien tasaus]])</f>
        <v>59862051.957933225</v>
      </c>
      <c r="P55" s="412">
        <v>-1062068.0377399998</v>
      </c>
      <c r="Q55" s="411">
        <v>12612710.051715683</v>
      </c>
      <c r="R55" s="411">
        <v>-128511.98033726795</v>
      </c>
      <c r="S55" s="139">
        <f>SUM(Yhteenveto[[#This Row],[Kunnan  peruspalvelujen valtionosuus ]:[Verolykkäysten takaisinperintä vuonna 2022]])</f>
        <v>71284181.99157165</v>
      </c>
      <c r="T55" s="39">
        <v>5940349</v>
      </c>
    </row>
    <row r="56" spans="1:20" ht="15" x14ac:dyDescent="0.25">
      <c r="A56" s="36">
        <v>165</v>
      </c>
      <c r="B56" s="13" t="s">
        <v>66</v>
      </c>
      <c r="C56" s="15">
        <v>16237</v>
      </c>
      <c r="D56" s="15">
        <v>66266506.220000006</v>
      </c>
      <c r="E56" s="15">
        <v>21006502.511001002</v>
      </c>
      <c r="F56" s="15">
        <v>3359256.7979698069</v>
      </c>
      <c r="G56" s="15">
        <f>Yhteenveto[[#This Row],[Ikärakenne, laskennallinen kustannus]]+Yhteenveto[[#This Row],[Sairastavuus, laskennallinen kustannus]]+Yhteenveto[[#This Row],[Muut laskennalliset kustannukset yhteensä]]</f>
        <v>90632265.528970808</v>
      </c>
      <c r="H56" s="444">
        <v>4290.5200000000004</v>
      </c>
      <c r="I56" s="17">
        <v>69665173.24000001</v>
      </c>
      <c r="J56" s="17">
        <v>20967092.288970798</v>
      </c>
      <c r="K56" s="37">
        <v>401274.91578411893</v>
      </c>
      <c r="L56" s="15">
        <v>-1483595.9533881235</v>
      </c>
      <c r="M56" s="14">
        <v>19884771.251366794</v>
      </c>
      <c r="N56" s="38">
        <v>5337139.4154493213</v>
      </c>
      <c r="O56" s="410">
        <f>SUM(Yhteenveto[[#This Row],[Valtionosuus ennen verotuloihin perustuvaa valtionosuuksien tasausta]]+Yhteenveto[[#This Row],[Verotuloihin perustuva valtionosuuksien tasaus]])</f>
        <v>25221910.666816115</v>
      </c>
      <c r="P56" s="412">
        <v>204578.34344000003</v>
      </c>
      <c r="Q56" s="411">
        <v>7752894.212029594</v>
      </c>
      <c r="R56" s="411">
        <v>-77792.072338844475</v>
      </c>
      <c r="S56" s="139">
        <f>SUM(Yhteenveto[[#This Row],[Kunnan  peruspalvelujen valtionosuus ]:[Verolykkäysten takaisinperintä vuonna 2022]])</f>
        <v>33101591.149946865</v>
      </c>
      <c r="T56" s="39">
        <v>2758466</v>
      </c>
    </row>
    <row r="57" spans="1:20" ht="15" x14ac:dyDescent="0.25">
      <c r="A57" s="36">
        <v>167</v>
      </c>
      <c r="B57" s="13" t="s">
        <v>67</v>
      </c>
      <c r="C57" s="15">
        <v>76935</v>
      </c>
      <c r="D57" s="15">
        <v>282920062.45999998</v>
      </c>
      <c r="E57" s="15">
        <v>116105829.22034974</v>
      </c>
      <c r="F57" s="15">
        <v>22107583.957773939</v>
      </c>
      <c r="G57" s="15">
        <f>Yhteenveto[[#This Row],[Ikärakenne, laskennallinen kustannus]]+Yhteenveto[[#This Row],[Sairastavuus, laskennallinen kustannus]]+Yhteenveto[[#This Row],[Muut laskennalliset kustannukset yhteensä]]</f>
        <v>421133475.63812363</v>
      </c>
      <c r="H57" s="444">
        <v>4290.5200000000004</v>
      </c>
      <c r="I57" s="17">
        <v>330091156.20000005</v>
      </c>
      <c r="J57" s="17">
        <v>91042319.438123584</v>
      </c>
      <c r="K57" s="37">
        <v>4090612.7076139357</v>
      </c>
      <c r="L57" s="15">
        <v>-6030292.7203535913</v>
      </c>
      <c r="M57" s="14">
        <v>89102639.425383925</v>
      </c>
      <c r="N57" s="38">
        <v>46371098.285904482</v>
      </c>
      <c r="O57" s="410">
        <f>SUM(Yhteenveto[[#This Row],[Valtionosuus ennen verotuloihin perustuvaa valtionosuuksien tasausta]]+Yhteenveto[[#This Row],[Verotuloihin perustuva valtionosuuksien tasaus]])</f>
        <v>135473737.71128839</v>
      </c>
      <c r="P57" s="412">
        <v>-10804410.390168</v>
      </c>
      <c r="Q57" s="411">
        <v>40088606.722569644</v>
      </c>
      <c r="R57" s="411">
        <v>-320954.91753940261</v>
      </c>
      <c r="S57" s="139">
        <f>SUM(Yhteenveto[[#This Row],[Kunnan  peruspalvelujen valtionosuus ]:[Verolykkäysten takaisinperintä vuonna 2022]])</f>
        <v>164436979.12615064</v>
      </c>
      <c r="T57" s="39">
        <v>13703082</v>
      </c>
    </row>
    <row r="58" spans="1:20" ht="15" x14ac:dyDescent="0.25">
      <c r="A58" s="36">
        <v>169</v>
      </c>
      <c r="B58" s="13" t="s">
        <v>68</v>
      </c>
      <c r="C58" s="15">
        <v>5061</v>
      </c>
      <c r="D58" s="15">
        <v>20649181.68</v>
      </c>
      <c r="E58" s="15">
        <v>6670723.9739709683</v>
      </c>
      <c r="F58" s="15">
        <v>962092.27901108284</v>
      </c>
      <c r="G58" s="15">
        <f>Yhteenveto[[#This Row],[Ikärakenne, laskennallinen kustannus]]+Yhteenveto[[#This Row],[Sairastavuus, laskennallinen kustannus]]+Yhteenveto[[#This Row],[Muut laskennalliset kustannukset yhteensä]]</f>
        <v>28281997.93298205</v>
      </c>
      <c r="H58" s="444">
        <v>4290.5200000000004</v>
      </c>
      <c r="I58" s="17">
        <v>21714321.720000003</v>
      </c>
      <c r="J58" s="17">
        <v>6567676.2129820473</v>
      </c>
      <c r="K58" s="37">
        <v>122772.94237515284</v>
      </c>
      <c r="L58" s="15">
        <v>-101095.52631041361</v>
      </c>
      <c r="M58" s="14">
        <v>6589353.6290467866</v>
      </c>
      <c r="N58" s="38">
        <v>2031860.8697320623</v>
      </c>
      <c r="O58" s="410">
        <f>SUM(Yhteenveto[[#This Row],[Valtionosuus ennen verotuloihin perustuvaa valtionosuuksien tasausta]]+Yhteenveto[[#This Row],[Verotuloihin perustuva valtionosuuksien tasaus]])</f>
        <v>8621214.4987788498</v>
      </c>
      <c r="P58" s="412">
        <v>42373.322919999977</v>
      </c>
      <c r="Q58" s="411">
        <v>2855138.4545712313</v>
      </c>
      <c r="R58" s="411">
        <v>-22601.913354561992</v>
      </c>
      <c r="S58" s="139">
        <f>SUM(Yhteenveto[[#This Row],[Kunnan  peruspalvelujen valtionosuus ]:[Verolykkäysten takaisinperintä vuonna 2022]])</f>
        <v>11496124.362915518</v>
      </c>
      <c r="T58" s="39">
        <v>958011</v>
      </c>
    </row>
    <row r="59" spans="1:20" ht="15" x14ac:dyDescent="0.25">
      <c r="A59" s="36">
        <v>171</v>
      </c>
      <c r="B59" s="13" t="s">
        <v>69</v>
      </c>
      <c r="C59" s="15">
        <v>4689</v>
      </c>
      <c r="D59" s="15">
        <v>19056354.780000001</v>
      </c>
      <c r="E59" s="15">
        <v>8144056.5829529362</v>
      </c>
      <c r="F59" s="15">
        <v>1406230.4583452055</v>
      </c>
      <c r="G59" s="15">
        <f>Yhteenveto[[#This Row],[Ikärakenne, laskennallinen kustannus]]+Yhteenveto[[#This Row],[Sairastavuus, laskennallinen kustannus]]+Yhteenveto[[#This Row],[Muut laskennalliset kustannukset yhteensä]]</f>
        <v>28606641.821298141</v>
      </c>
      <c r="H59" s="444">
        <v>4290.5200000000004</v>
      </c>
      <c r="I59" s="17">
        <v>20118248.280000001</v>
      </c>
      <c r="J59" s="17">
        <v>8488393.5412981398</v>
      </c>
      <c r="K59" s="37">
        <v>132043.42649616412</v>
      </c>
      <c r="L59" s="15">
        <v>-376905.80774711986</v>
      </c>
      <c r="M59" s="14">
        <v>8243531.1600471847</v>
      </c>
      <c r="N59" s="38">
        <v>2589302.7780375248</v>
      </c>
      <c r="O59" s="410">
        <f>SUM(Yhteenveto[[#This Row],[Valtionosuus ennen verotuloihin perustuvaa valtionosuuksien tasausta]]+Yhteenveto[[#This Row],[Verotuloihin perustuva valtionosuuksien tasaus]])</f>
        <v>10832833.93808471</v>
      </c>
      <c r="P59" s="412">
        <v>-114823.80576000002</v>
      </c>
      <c r="Q59" s="411">
        <v>2999427.9471089616</v>
      </c>
      <c r="R59" s="411">
        <v>-19979.585752619572</v>
      </c>
      <c r="S59" s="139">
        <f>SUM(Yhteenveto[[#This Row],[Kunnan  peruspalvelujen valtionosuus ]:[Verolykkäysten takaisinperintä vuonna 2022]])</f>
        <v>13697458.493681053</v>
      </c>
      <c r="T59" s="39">
        <v>1141455</v>
      </c>
    </row>
    <row r="60" spans="1:20" ht="15" x14ac:dyDescent="0.25">
      <c r="A60" s="36">
        <v>172</v>
      </c>
      <c r="B60" s="13" t="s">
        <v>70</v>
      </c>
      <c r="C60" s="15">
        <v>4297</v>
      </c>
      <c r="D60" s="15">
        <v>18814839.369999997</v>
      </c>
      <c r="E60" s="15">
        <v>8112521.2461425774</v>
      </c>
      <c r="F60" s="15">
        <v>1661752.3878875617</v>
      </c>
      <c r="G60" s="15">
        <f>Yhteenveto[[#This Row],[Ikärakenne, laskennallinen kustannus]]+Yhteenveto[[#This Row],[Sairastavuus, laskennallinen kustannus]]+Yhteenveto[[#This Row],[Muut laskennalliset kustannukset yhteensä]]</f>
        <v>28589113.004030138</v>
      </c>
      <c r="H60" s="444">
        <v>4290.5200000000004</v>
      </c>
      <c r="I60" s="17">
        <v>18436364.440000001</v>
      </c>
      <c r="J60" s="17">
        <v>10152748.564030137</v>
      </c>
      <c r="K60" s="37">
        <v>698755.04960901267</v>
      </c>
      <c r="L60" s="15">
        <v>-304216.45876344724</v>
      </c>
      <c r="M60" s="14">
        <v>10547287.154875703</v>
      </c>
      <c r="N60" s="38">
        <v>3553878.7728048279</v>
      </c>
      <c r="O60" s="410">
        <f>SUM(Yhteenveto[[#This Row],[Valtionosuus ennen verotuloihin perustuvaa valtionosuuksien tasausta]]+Yhteenveto[[#This Row],[Verotuloihin perustuva valtionosuuksien tasaus]])</f>
        <v>14101165.927680532</v>
      </c>
      <c r="P60" s="412">
        <v>9583.5549200000823</v>
      </c>
      <c r="Q60" s="411">
        <v>3012949.1403971794</v>
      </c>
      <c r="R60" s="411">
        <v>-17532.008363158639</v>
      </c>
      <c r="S60" s="139">
        <f>SUM(Yhteenveto[[#This Row],[Kunnan  peruspalvelujen valtionosuus ]:[Verolykkäysten takaisinperintä vuonna 2022]])</f>
        <v>17106166.614634555</v>
      </c>
      <c r="T60" s="39">
        <v>1425514</v>
      </c>
    </row>
    <row r="61" spans="1:20" ht="15" x14ac:dyDescent="0.25">
      <c r="A61" s="36">
        <v>176</v>
      </c>
      <c r="B61" s="13" t="s">
        <v>71</v>
      </c>
      <c r="C61" s="15">
        <v>4527</v>
      </c>
      <c r="D61" s="15">
        <v>19165240.449999999</v>
      </c>
      <c r="E61" s="15">
        <v>10121550.381401045</v>
      </c>
      <c r="F61" s="15">
        <v>2372438.5333069507</v>
      </c>
      <c r="G61" s="15">
        <f>Yhteenveto[[#This Row],[Ikärakenne, laskennallinen kustannus]]+Yhteenveto[[#This Row],[Sairastavuus, laskennallinen kustannus]]+Yhteenveto[[#This Row],[Muut laskennalliset kustannukset yhteensä]]</f>
        <v>31659229.364707991</v>
      </c>
      <c r="H61" s="444">
        <v>4290.5200000000004</v>
      </c>
      <c r="I61" s="17">
        <v>19423184.040000003</v>
      </c>
      <c r="J61" s="17">
        <v>12236045.324707989</v>
      </c>
      <c r="K61" s="37">
        <v>1981533.0395326652</v>
      </c>
      <c r="L61" s="15">
        <v>188047.05547870451</v>
      </c>
      <c r="M61" s="14">
        <v>14405625.419719359</v>
      </c>
      <c r="N61" s="38">
        <v>4532819.2181420755</v>
      </c>
      <c r="O61" s="410">
        <f>SUM(Yhteenveto[[#This Row],[Valtionosuus ennen verotuloihin perustuvaa valtionosuuksien tasausta]]+Yhteenveto[[#This Row],[Verotuloihin perustuva valtionosuuksien tasaus]])</f>
        <v>18938444.637861434</v>
      </c>
      <c r="P61" s="412">
        <v>-224416.15308000002</v>
      </c>
      <c r="Q61" s="411">
        <v>3218245.1917901915</v>
      </c>
      <c r="R61" s="411">
        <v>-16115.652179499575</v>
      </c>
      <c r="S61" s="139">
        <f>SUM(Yhteenveto[[#This Row],[Kunnan  peruspalvelujen valtionosuus ]:[Verolykkäysten takaisinperintä vuonna 2022]])</f>
        <v>21916158.024392124</v>
      </c>
      <c r="T61" s="39">
        <v>1826346</v>
      </c>
    </row>
    <row r="62" spans="1:20" ht="15" x14ac:dyDescent="0.25">
      <c r="A62" s="36">
        <v>177</v>
      </c>
      <c r="B62" s="13" t="s">
        <v>72</v>
      </c>
      <c r="C62" s="15">
        <v>1800</v>
      </c>
      <c r="D62" s="15">
        <v>7811684.5299999993</v>
      </c>
      <c r="E62" s="15">
        <v>2813661.3042571112</v>
      </c>
      <c r="F62" s="15">
        <v>464492.3114017304</v>
      </c>
      <c r="G62" s="15">
        <f>Yhteenveto[[#This Row],[Ikärakenne, laskennallinen kustannus]]+Yhteenveto[[#This Row],[Sairastavuus, laskennallinen kustannus]]+Yhteenveto[[#This Row],[Muut laskennalliset kustannukset yhteensä]]</f>
        <v>11089838.145658841</v>
      </c>
      <c r="H62" s="444">
        <v>4290.5200000000004</v>
      </c>
      <c r="I62" s="17">
        <v>7722936.0000000009</v>
      </c>
      <c r="J62" s="17">
        <v>3366902.1456588404</v>
      </c>
      <c r="K62" s="37">
        <v>77167.8563007458</v>
      </c>
      <c r="L62" s="15">
        <v>21936.077281622463</v>
      </c>
      <c r="M62" s="14">
        <v>3466006.0792412087</v>
      </c>
      <c r="N62" s="38">
        <v>566303.48862660385</v>
      </c>
      <c r="O62" s="410">
        <f>SUM(Yhteenveto[[#This Row],[Valtionosuus ennen verotuloihin perustuvaa valtionosuuksien tasausta]]+Yhteenveto[[#This Row],[Verotuloihin perustuva valtionosuuksien tasaus]])</f>
        <v>4032309.5678678127</v>
      </c>
      <c r="P62" s="412">
        <v>-78278.118880000009</v>
      </c>
      <c r="Q62" s="411">
        <v>1167081.7519446961</v>
      </c>
      <c r="R62" s="411">
        <v>-8060.810686422391</v>
      </c>
      <c r="S62" s="139">
        <f>SUM(Yhteenveto[[#This Row],[Kunnan  peruspalvelujen valtionosuus ]:[Verolykkäysten takaisinperintä vuonna 2022]])</f>
        <v>5113052.3902460858</v>
      </c>
      <c r="T62" s="39">
        <v>426088</v>
      </c>
    </row>
    <row r="63" spans="1:20" ht="15" x14ac:dyDescent="0.25">
      <c r="A63" s="36">
        <v>178</v>
      </c>
      <c r="B63" s="13" t="s">
        <v>73</v>
      </c>
      <c r="C63" s="15">
        <v>5932</v>
      </c>
      <c r="D63" s="15">
        <v>25962493.770000003</v>
      </c>
      <c r="E63" s="15">
        <v>12631305.854435258</v>
      </c>
      <c r="F63" s="15">
        <v>1945896.3965178076</v>
      </c>
      <c r="G63" s="15">
        <f>Yhteenveto[[#This Row],[Ikärakenne, laskennallinen kustannus]]+Yhteenveto[[#This Row],[Sairastavuus, laskennallinen kustannus]]+Yhteenveto[[#This Row],[Muut laskennalliset kustannukset yhteensä]]</f>
        <v>40539696.020953067</v>
      </c>
      <c r="H63" s="444">
        <v>4290.5200000000004</v>
      </c>
      <c r="I63" s="17">
        <v>25451364.640000004</v>
      </c>
      <c r="J63" s="17">
        <v>15088331.380953062</v>
      </c>
      <c r="K63" s="37">
        <v>864397.92245599895</v>
      </c>
      <c r="L63" s="15">
        <v>-392387.67197788029</v>
      </c>
      <c r="M63" s="14">
        <v>15560341.631431181</v>
      </c>
      <c r="N63" s="38">
        <v>4580319.5484927064</v>
      </c>
      <c r="O63" s="410">
        <f>SUM(Yhteenveto[[#This Row],[Valtionosuus ennen verotuloihin perustuvaa valtionosuuksien tasausta]]+Yhteenveto[[#This Row],[Verotuloihin perustuva valtionosuuksien tasaus]])</f>
        <v>20140661.179923888</v>
      </c>
      <c r="P63" s="412">
        <v>-24398.568279999992</v>
      </c>
      <c r="Q63" s="411">
        <v>4346007.8168889713</v>
      </c>
      <c r="R63" s="411">
        <v>-22765.294832038533</v>
      </c>
      <c r="S63" s="139">
        <f>SUM(Yhteenveto[[#This Row],[Kunnan  peruspalvelujen valtionosuus ]:[Verolykkäysten takaisinperintä vuonna 2022]])</f>
        <v>24439505.133700822</v>
      </c>
      <c r="T63" s="39">
        <v>2036625</v>
      </c>
    </row>
    <row r="64" spans="1:20" ht="15" x14ac:dyDescent="0.25">
      <c r="A64" s="36">
        <v>179</v>
      </c>
      <c r="B64" s="13" t="s">
        <v>74</v>
      </c>
      <c r="C64" s="15">
        <v>143420</v>
      </c>
      <c r="D64" s="15">
        <v>521261518.7899999</v>
      </c>
      <c r="E64" s="15">
        <v>181746127.50977546</v>
      </c>
      <c r="F64" s="15">
        <v>37087278.101153761</v>
      </c>
      <c r="G64" s="15">
        <f>Yhteenveto[[#This Row],[Ikärakenne, laskennallinen kustannus]]+Yhteenveto[[#This Row],[Sairastavuus, laskennallinen kustannus]]+Yhteenveto[[#This Row],[Muut laskennalliset kustannukset yhteensä]]</f>
        <v>740094924.40092909</v>
      </c>
      <c r="H64" s="444">
        <v>4290.5200000000004</v>
      </c>
      <c r="I64" s="17">
        <v>615346378.4000001</v>
      </c>
      <c r="J64" s="17">
        <v>124748546.000929</v>
      </c>
      <c r="K64" s="37">
        <v>6792196.4472111482</v>
      </c>
      <c r="L64" s="15">
        <v>-14610621.564443802</v>
      </c>
      <c r="M64" s="14">
        <v>116930120.88369635</v>
      </c>
      <c r="N64" s="38">
        <v>58417090.687969789</v>
      </c>
      <c r="O64" s="410">
        <f>SUM(Yhteenveto[[#This Row],[Valtionosuus ennen verotuloihin perustuvaa valtionosuuksien tasausta]]+Yhteenveto[[#This Row],[Verotuloihin perustuva valtionosuuksien tasaus]])</f>
        <v>175347211.57166612</v>
      </c>
      <c r="P64" s="412">
        <v>-10820077.937495995</v>
      </c>
      <c r="Q64" s="411">
        <v>67249065.241294637</v>
      </c>
      <c r="R64" s="411">
        <v>-639487.95609847526</v>
      </c>
      <c r="S64" s="139">
        <f>SUM(Yhteenveto[[#This Row],[Kunnan  peruspalvelujen valtionosuus ]:[Verolykkäysten takaisinperintä vuonna 2022]])</f>
        <v>231136710.91936627</v>
      </c>
      <c r="T64" s="39">
        <v>19261392</v>
      </c>
    </row>
    <row r="65" spans="1:20" ht="15" x14ac:dyDescent="0.25">
      <c r="A65" s="36">
        <v>181</v>
      </c>
      <c r="B65" s="13" t="s">
        <v>75</v>
      </c>
      <c r="C65" s="15">
        <v>1707</v>
      </c>
      <c r="D65" s="15">
        <v>7261313.7199999997</v>
      </c>
      <c r="E65" s="15">
        <v>2469251.1493690624</v>
      </c>
      <c r="F65" s="15">
        <v>461983.84608311253</v>
      </c>
      <c r="G65" s="15">
        <f>Yhteenveto[[#This Row],[Ikärakenne, laskennallinen kustannus]]+Yhteenveto[[#This Row],[Sairastavuus, laskennallinen kustannus]]+Yhteenveto[[#This Row],[Muut laskennalliset kustannukset yhteensä]]</f>
        <v>10192548.715452174</v>
      </c>
      <c r="H65" s="444">
        <v>4290.5200000000004</v>
      </c>
      <c r="I65" s="17">
        <v>7323917.6400000006</v>
      </c>
      <c r="J65" s="17">
        <v>2868631.0754521731</v>
      </c>
      <c r="K65" s="37">
        <v>28246.866618428776</v>
      </c>
      <c r="L65" s="15">
        <v>23174.288399112542</v>
      </c>
      <c r="M65" s="14">
        <v>2920052.2304697144</v>
      </c>
      <c r="N65" s="38">
        <v>1749648.1022933119</v>
      </c>
      <c r="O65" s="410">
        <f>SUM(Yhteenveto[[#This Row],[Valtionosuus ennen verotuloihin perustuvaa valtionosuuksien tasausta]]+Yhteenveto[[#This Row],[Verotuloihin perustuva valtionosuuksien tasaus]])</f>
        <v>4669700.3327630265</v>
      </c>
      <c r="P65" s="412">
        <v>-67069.98000000001</v>
      </c>
      <c r="Q65" s="411">
        <v>1339132.7952475525</v>
      </c>
      <c r="R65" s="411">
        <v>-6863.5823057542775</v>
      </c>
      <c r="S65" s="139">
        <f>SUM(Yhteenveto[[#This Row],[Kunnan  peruspalvelujen valtionosuus ]:[Verolykkäysten takaisinperintä vuonna 2022]])</f>
        <v>5934899.5657048235</v>
      </c>
      <c r="T65" s="39">
        <v>494575</v>
      </c>
    </row>
    <row r="66" spans="1:20" ht="15" x14ac:dyDescent="0.25">
      <c r="A66" s="36">
        <v>182</v>
      </c>
      <c r="B66" s="13" t="s">
        <v>76</v>
      </c>
      <c r="C66" s="15">
        <v>19887</v>
      </c>
      <c r="D66" s="15">
        <v>82651779.420000002</v>
      </c>
      <c r="E66" s="15">
        <v>35280372.620014362</v>
      </c>
      <c r="F66" s="15">
        <v>4953413.0726840124</v>
      </c>
      <c r="G66" s="15">
        <f>Yhteenveto[[#This Row],[Ikärakenne, laskennallinen kustannus]]+Yhteenveto[[#This Row],[Sairastavuus, laskennallinen kustannus]]+Yhteenveto[[#This Row],[Muut laskennalliset kustannukset yhteensä]]</f>
        <v>122885565.11269838</v>
      </c>
      <c r="H66" s="444">
        <v>4290.5200000000004</v>
      </c>
      <c r="I66" s="17">
        <v>85325571.24000001</v>
      </c>
      <c r="J66" s="17">
        <v>37559993.872698367</v>
      </c>
      <c r="K66" s="37">
        <v>833619.91572048038</v>
      </c>
      <c r="L66" s="15">
        <v>-1171485.2182105314</v>
      </c>
      <c r="M66" s="14">
        <v>37222128.570208311</v>
      </c>
      <c r="N66" s="38">
        <v>1194665.4380149751</v>
      </c>
      <c r="O66" s="410">
        <f>SUM(Yhteenveto[[#This Row],[Valtionosuus ennen verotuloihin perustuvaa valtionosuuksien tasausta]]+Yhteenveto[[#This Row],[Verotuloihin perustuva valtionosuuksien tasaus]])</f>
        <v>38416794.008223288</v>
      </c>
      <c r="P66" s="412">
        <v>-179986.01743999997</v>
      </c>
      <c r="Q66" s="411">
        <v>10635793.917927707</v>
      </c>
      <c r="R66" s="411">
        <v>-99085.218166529477</v>
      </c>
      <c r="S66" s="139">
        <f>SUM(Yhteenveto[[#This Row],[Kunnan  peruspalvelujen valtionosuus ]:[Verolykkäysten takaisinperintä vuonna 2022]])</f>
        <v>48773516.690544464</v>
      </c>
      <c r="T66" s="39">
        <v>4064460</v>
      </c>
    </row>
    <row r="67" spans="1:20" ht="15" x14ac:dyDescent="0.25">
      <c r="A67" s="36">
        <v>186</v>
      </c>
      <c r="B67" s="13" t="s">
        <v>77</v>
      </c>
      <c r="C67" s="15">
        <v>44455</v>
      </c>
      <c r="D67" s="15">
        <v>164044685.53999999</v>
      </c>
      <c r="E67" s="15">
        <v>52146306.979931287</v>
      </c>
      <c r="F67" s="15">
        <v>12001701.78142532</v>
      </c>
      <c r="G67" s="15">
        <f>Yhteenveto[[#This Row],[Ikärakenne, laskennallinen kustannus]]+Yhteenveto[[#This Row],[Sairastavuus, laskennallinen kustannus]]+Yhteenveto[[#This Row],[Muut laskennalliset kustannukset yhteensä]]</f>
        <v>228192694.30135661</v>
      </c>
      <c r="H67" s="444">
        <v>4290.5200000000004</v>
      </c>
      <c r="I67" s="17">
        <v>190735066.60000002</v>
      </c>
      <c r="J67" s="17">
        <v>37457627.70135659</v>
      </c>
      <c r="K67" s="37">
        <v>797452.4135526187</v>
      </c>
      <c r="L67" s="15">
        <v>-5929632.435283443</v>
      </c>
      <c r="M67" s="14">
        <v>32325447.679625764</v>
      </c>
      <c r="N67" s="38">
        <v>-4462323.6669858862</v>
      </c>
      <c r="O67" s="410">
        <f>SUM(Yhteenveto[[#This Row],[Valtionosuus ennen verotuloihin perustuvaa valtionosuuksien tasausta]]+Yhteenveto[[#This Row],[Verotuloihin perustuva valtionosuuksien tasaus]])</f>
        <v>27863124.01263988</v>
      </c>
      <c r="P67" s="412">
        <v>-2435135.1014080006</v>
      </c>
      <c r="Q67" s="411">
        <v>16397386.848144256</v>
      </c>
      <c r="R67" s="411">
        <v>-235235.15643854591</v>
      </c>
      <c r="S67" s="139">
        <f>SUM(Yhteenveto[[#This Row],[Kunnan  peruspalvelujen valtionosuus ]:[Verolykkäysten takaisinperintä vuonna 2022]])</f>
        <v>41590140.602937594</v>
      </c>
      <c r="T67" s="39">
        <v>3465845</v>
      </c>
    </row>
    <row r="68" spans="1:20" ht="15" x14ac:dyDescent="0.25">
      <c r="A68" s="36">
        <v>202</v>
      </c>
      <c r="B68" s="13" t="s">
        <v>78</v>
      </c>
      <c r="C68" s="15">
        <v>34667</v>
      </c>
      <c r="D68" s="15">
        <v>140603789.28999999</v>
      </c>
      <c r="E68" s="15">
        <v>38273116.918631896</v>
      </c>
      <c r="F68" s="15">
        <v>7317828.6992832944</v>
      </c>
      <c r="G68" s="15">
        <f>Yhteenveto[[#This Row],[Ikärakenne, laskennallinen kustannus]]+Yhteenveto[[#This Row],[Sairastavuus, laskennallinen kustannus]]+Yhteenveto[[#This Row],[Muut laskennalliset kustannukset yhteensä]]</f>
        <v>186194734.90791517</v>
      </c>
      <c r="H68" s="444">
        <v>4290.5200000000004</v>
      </c>
      <c r="I68" s="17">
        <v>148739456.84</v>
      </c>
      <c r="J68" s="17">
        <v>37455278.067915171</v>
      </c>
      <c r="K68" s="37">
        <v>603165.47629506711</v>
      </c>
      <c r="L68" s="15">
        <v>-3161874.9997772528</v>
      </c>
      <c r="M68" s="14">
        <v>34896568.544432983</v>
      </c>
      <c r="N68" s="38">
        <v>-2931619.9957667128</v>
      </c>
      <c r="O68" s="410">
        <f>SUM(Yhteenveto[[#This Row],[Valtionosuus ennen verotuloihin perustuvaa valtionosuuksien tasausta]]+Yhteenveto[[#This Row],[Verotuloihin perustuva valtionosuuksien tasaus]])</f>
        <v>31964948.548666269</v>
      </c>
      <c r="P68" s="412">
        <v>-2584575.9595120023</v>
      </c>
      <c r="Q68" s="411">
        <v>12069612.551407767</v>
      </c>
      <c r="R68" s="411">
        <v>-175455.71919081319</v>
      </c>
      <c r="S68" s="139">
        <f>SUM(Yhteenveto[[#This Row],[Kunnan  peruspalvelujen valtionosuus ]:[Verolykkäysten takaisinperintä vuonna 2022]])</f>
        <v>41274529.421371222</v>
      </c>
      <c r="T68" s="39">
        <v>3439544</v>
      </c>
    </row>
    <row r="69" spans="1:20" ht="15" x14ac:dyDescent="0.25">
      <c r="A69" s="36">
        <v>204</v>
      </c>
      <c r="B69" s="13" t="s">
        <v>79</v>
      </c>
      <c r="C69" s="15">
        <v>2807</v>
      </c>
      <c r="D69" s="15">
        <v>11895315.729999999</v>
      </c>
      <c r="E69" s="15">
        <v>7361308.6126603093</v>
      </c>
      <c r="F69" s="15">
        <v>1135375.817788057</v>
      </c>
      <c r="G69" s="15">
        <f>Yhteenveto[[#This Row],[Ikärakenne, laskennallinen kustannus]]+Yhteenveto[[#This Row],[Sairastavuus, laskennallinen kustannus]]+Yhteenveto[[#This Row],[Muut laskennalliset kustannukset yhteensä]]</f>
        <v>20392000.160448365</v>
      </c>
      <c r="H69" s="444">
        <v>4290.5200000000004</v>
      </c>
      <c r="I69" s="17">
        <v>12043489.640000001</v>
      </c>
      <c r="J69" s="17">
        <v>8348510.5204483643</v>
      </c>
      <c r="K69" s="37">
        <v>300171.0862322126</v>
      </c>
      <c r="L69" s="15">
        <v>-396636.95110366005</v>
      </c>
      <c r="M69" s="14">
        <v>8252044.6555769173</v>
      </c>
      <c r="N69" s="38">
        <v>2697133.8456451562</v>
      </c>
      <c r="O69" s="410">
        <f>SUM(Yhteenveto[[#This Row],[Valtionosuus ennen verotuloihin perustuvaa valtionosuuksien tasausta]]+Yhteenveto[[#This Row],[Verotuloihin perustuva valtionosuuksien tasaus]])</f>
        <v>10949178.501222074</v>
      </c>
      <c r="P69" s="412">
        <v>-1033712.3406400001</v>
      </c>
      <c r="Q69" s="411">
        <v>2013316.6451057112</v>
      </c>
      <c r="R69" s="411">
        <v>-11043.866512783605</v>
      </c>
      <c r="S69" s="139">
        <f>SUM(Yhteenveto[[#This Row],[Kunnan  peruspalvelujen valtionosuus ]:[Verolykkäysten takaisinperintä vuonna 2022]])</f>
        <v>11917738.939175002</v>
      </c>
      <c r="T69" s="39">
        <v>993145</v>
      </c>
    </row>
    <row r="70" spans="1:20" ht="15" x14ac:dyDescent="0.25">
      <c r="A70" s="36">
        <v>205</v>
      </c>
      <c r="B70" s="13" t="s">
        <v>80</v>
      </c>
      <c r="C70" s="15">
        <v>36567</v>
      </c>
      <c r="D70" s="15">
        <v>145490838.09</v>
      </c>
      <c r="E70" s="15">
        <v>61383550.926920675</v>
      </c>
      <c r="F70" s="15">
        <v>8215587.841894038</v>
      </c>
      <c r="G70" s="15">
        <f>Yhteenveto[[#This Row],[Ikärakenne, laskennallinen kustannus]]+Yhteenveto[[#This Row],[Sairastavuus, laskennallinen kustannus]]+Yhteenveto[[#This Row],[Muut laskennalliset kustannukset yhteensä]]</f>
        <v>215089976.85881472</v>
      </c>
      <c r="H70" s="444">
        <v>4290.5200000000004</v>
      </c>
      <c r="I70" s="17">
        <v>156891444.84</v>
      </c>
      <c r="J70" s="17">
        <v>58198532.018814713</v>
      </c>
      <c r="K70" s="37">
        <v>2846558.7615359612</v>
      </c>
      <c r="L70" s="15">
        <v>-2017107.6065886752</v>
      </c>
      <c r="M70" s="14">
        <v>59027983.173761994</v>
      </c>
      <c r="N70" s="38">
        <v>17620314.165218126</v>
      </c>
      <c r="O70" s="410">
        <f>SUM(Yhteenveto[[#This Row],[Valtionosuus ennen verotuloihin perustuvaa valtionosuuksien tasausta]]+Yhteenveto[[#This Row],[Verotuloihin perustuva valtionosuuksien tasaus]])</f>
        <v>76648297.338980123</v>
      </c>
      <c r="P70" s="412">
        <v>-190091.22775999998</v>
      </c>
      <c r="Q70" s="411">
        <v>18324173.44775768</v>
      </c>
      <c r="R70" s="411">
        <v>-166374.76337300858</v>
      </c>
      <c r="S70" s="139">
        <f>SUM(Yhteenveto[[#This Row],[Kunnan  peruspalvelujen valtionosuus ]:[Verolykkäysten takaisinperintä vuonna 2022]])</f>
        <v>94616004.795604795</v>
      </c>
      <c r="T70" s="39">
        <v>7884667</v>
      </c>
    </row>
    <row r="71" spans="1:20" ht="15" x14ac:dyDescent="0.25">
      <c r="A71" s="36">
        <v>208</v>
      </c>
      <c r="B71" s="13" t="s">
        <v>81</v>
      </c>
      <c r="C71" s="15">
        <v>12400</v>
      </c>
      <c r="D71" s="15">
        <v>54103661.149999999</v>
      </c>
      <c r="E71" s="15">
        <v>17970743.294481736</v>
      </c>
      <c r="F71" s="15">
        <v>2785569.9109785371</v>
      </c>
      <c r="G71" s="15">
        <f>Yhteenveto[[#This Row],[Ikärakenne, laskennallinen kustannus]]+Yhteenveto[[#This Row],[Sairastavuus, laskennallinen kustannus]]+Yhteenveto[[#This Row],[Muut laskennalliset kustannukset yhteensä]]</f>
        <v>74859974.355460271</v>
      </c>
      <c r="H71" s="444">
        <v>4290.5200000000004</v>
      </c>
      <c r="I71" s="17">
        <v>53202448.000000007</v>
      </c>
      <c r="J71" s="17">
        <v>21657526.355460264</v>
      </c>
      <c r="K71" s="37">
        <v>444553.85999269551</v>
      </c>
      <c r="L71" s="15">
        <v>-468715.69055158272</v>
      </c>
      <c r="M71" s="14">
        <v>21633364.524901375</v>
      </c>
      <c r="N71" s="38">
        <v>10804239.533809921</v>
      </c>
      <c r="O71" s="410">
        <f>SUM(Yhteenveto[[#This Row],[Valtionosuus ennen verotuloihin perustuvaa valtionosuuksien tasausta]]+Yhteenveto[[#This Row],[Verotuloihin perustuva valtionosuuksien tasaus]])</f>
        <v>32437604.058711298</v>
      </c>
      <c r="P71" s="412">
        <v>-38632.308480000022</v>
      </c>
      <c r="Q71" s="411">
        <v>7318522.0733371265</v>
      </c>
      <c r="R71" s="411">
        <v>-49327.612641345164</v>
      </c>
      <c r="S71" s="139">
        <f>SUM(Yhteenveto[[#This Row],[Kunnan  peruspalvelujen valtionosuus ]:[Verolykkäysten takaisinperintä vuonna 2022]])</f>
        <v>39668166.210927084</v>
      </c>
      <c r="T71" s="39">
        <v>3305680</v>
      </c>
    </row>
    <row r="72" spans="1:20" ht="15" x14ac:dyDescent="0.25">
      <c r="A72" s="36">
        <v>211</v>
      </c>
      <c r="B72" s="13" t="s">
        <v>82</v>
      </c>
      <c r="C72" s="15">
        <v>32214</v>
      </c>
      <c r="D72" s="15">
        <v>132617308.02999999</v>
      </c>
      <c r="E72" s="15">
        <v>37527147.585687831</v>
      </c>
      <c r="F72" s="15">
        <v>5214434.5042414963</v>
      </c>
      <c r="G72" s="15">
        <f>Yhteenveto[[#This Row],[Ikärakenne, laskennallinen kustannus]]+Yhteenveto[[#This Row],[Sairastavuus, laskennallinen kustannus]]+Yhteenveto[[#This Row],[Muut laskennalliset kustannukset yhteensä]]</f>
        <v>175358890.11992931</v>
      </c>
      <c r="H72" s="444">
        <v>4290.5200000000004</v>
      </c>
      <c r="I72" s="17">
        <v>138214811.28</v>
      </c>
      <c r="J72" s="17">
        <v>37144078.839929312</v>
      </c>
      <c r="K72" s="37">
        <v>543472.45699102734</v>
      </c>
      <c r="L72" s="15">
        <v>-2084216.2992511089</v>
      </c>
      <c r="M72" s="14">
        <v>35603334.997669227</v>
      </c>
      <c r="N72" s="38">
        <v>4215330.6098821294</v>
      </c>
      <c r="O72" s="410">
        <f>SUM(Yhteenveto[[#This Row],[Valtionosuus ennen verotuloihin perustuvaa valtionosuuksien tasausta]]+Yhteenveto[[#This Row],[Verotuloihin perustuva valtionosuuksien tasaus]])</f>
        <v>39818665.607551359</v>
      </c>
      <c r="P72" s="412">
        <v>-1461070.3296479995</v>
      </c>
      <c r="Q72" s="411">
        <v>13516349.096701965</v>
      </c>
      <c r="R72" s="411">
        <v>-159046.68260285468</v>
      </c>
      <c r="S72" s="139">
        <f>SUM(Yhteenveto[[#This Row],[Kunnan  peruspalvelujen valtionosuus ]:[Verolykkäysten takaisinperintä vuonna 2022]])</f>
        <v>51714897.692002468</v>
      </c>
      <c r="T72" s="39">
        <v>4309575</v>
      </c>
    </row>
    <row r="73" spans="1:20" ht="15" x14ac:dyDescent="0.25">
      <c r="A73" s="36">
        <v>213</v>
      </c>
      <c r="B73" s="13" t="s">
        <v>83</v>
      </c>
      <c r="C73" s="15">
        <v>5312</v>
      </c>
      <c r="D73" s="15">
        <v>22905197.349999998</v>
      </c>
      <c r="E73" s="15">
        <v>10618814.785016654</v>
      </c>
      <c r="F73" s="15">
        <v>1660182.8394273166</v>
      </c>
      <c r="G73" s="15">
        <f>Yhteenveto[[#This Row],[Ikärakenne, laskennallinen kustannus]]+Yhteenveto[[#This Row],[Sairastavuus, laskennallinen kustannus]]+Yhteenveto[[#This Row],[Muut laskennalliset kustannukset yhteensä]]</f>
        <v>35184194.974443965</v>
      </c>
      <c r="H73" s="444">
        <v>4290.5200000000004</v>
      </c>
      <c r="I73" s="17">
        <v>22791242.240000002</v>
      </c>
      <c r="J73" s="17">
        <v>12392952.734443963</v>
      </c>
      <c r="K73" s="37">
        <v>887905.05230045412</v>
      </c>
      <c r="L73" s="15">
        <v>-210830.53057922141</v>
      </c>
      <c r="M73" s="14">
        <v>13070027.256165195</v>
      </c>
      <c r="N73" s="38">
        <v>3470909.0037078084</v>
      </c>
      <c r="O73" s="410">
        <f>SUM(Yhteenveto[[#This Row],[Valtionosuus ennen verotuloihin perustuvaa valtionosuuksien tasausta]]+Yhteenveto[[#This Row],[Verotuloihin perustuva valtionosuuksien tasaus]])</f>
        <v>16540936.259873003</v>
      </c>
      <c r="P73" s="412">
        <v>-134751.04204</v>
      </c>
      <c r="Q73" s="411">
        <v>3612890.2178735374</v>
      </c>
      <c r="R73" s="411">
        <v>-21303.863599860739</v>
      </c>
      <c r="S73" s="139">
        <f>SUM(Yhteenveto[[#This Row],[Kunnan  peruspalvelujen valtionosuus ]:[Verolykkäysten takaisinperintä vuonna 2022]])</f>
        <v>19997771.572106682</v>
      </c>
      <c r="T73" s="39">
        <v>1666481</v>
      </c>
    </row>
    <row r="74" spans="1:20" ht="15" x14ac:dyDescent="0.25">
      <c r="A74" s="36">
        <v>214</v>
      </c>
      <c r="B74" s="13" t="s">
        <v>84</v>
      </c>
      <c r="C74" s="15">
        <v>12758</v>
      </c>
      <c r="D74" s="15">
        <v>51293495.350000001</v>
      </c>
      <c r="E74" s="15">
        <v>19019564.266372368</v>
      </c>
      <c r="F74" s="15">
        <v>3789510.3977317214</v>
      </c>
      <c r="G74" s="15">
        <f>Yhteenveto[[#This Row],[Ikärakenne, laskennallinen kustannus]]+Yhteenveto[[#This Row],[Sairastavuus, laskennallinen kustannus]]+Yhteenveto[[#This Row],[Muut laskennalliset kustannukset yhteensä]]</f>
        <v>74102570.014104098</v>
      </c>
      <c r="H74" s="444">
        <v>4290.5200000000004</v>
      </c>
      <c r="I74" s="17">
        <v>54738454.160000004</v>
      </c>
      <c r="J74" s="17">
        <v>19364115.854104094</v>
      </c>
      <c r="K74" s="37">
        <v>622745.69797566568</v>
      </c>
      <c r="L74" s="15">
        <v>67125.847837866051</v>
      </c>
      <c r="M74" s="14">
        <v>20053987.399917625</v>
      </c>
      <c r="N74" s="38">
        <v>9625755.106384309</v>
      </c>
      <c r="O74" s="410">
        <f>SUM(Yhteenveto[[#This Row],[Valtionosuus ennen verotuloihin perustuvaa valtionosuuksien tasausta]]+Yhteenveto[[#This Row],[Verotuloihin perustuva valtionosuuksien tasaus]])</f>
        <v>29679742.506301932</v>
      </c>
      <c r="P74" s="412">
        <v>332369.01200000022</v>
      </c>
      <c r="Q74" s="411">
        <v>8353491.7365748817</v>
      </c>
      <c r="R74" s="411">
        <v>-54680.512725876404</v>
      </c>
      <c r="S74" s="139">
        <f>SUM(Yhteenveto[[#This Row],[Kunnan  peruspalvelujen valtionosuus ]:[Verolykkäysten takaisinperintä vuonna 2022]])</f>
        <v>38310922.74215094</v>
      </c>
      <c r="T74" s="39">
        <v>3192577</v>
      </c>
    </row>
    <row r="75" spans="1:20" ht="15" x14ac:dyDescent="0.25">
      <c r="A75" s="36">
        <v>216</v>
      </c>
      <c r="B75" s="13" t="s">
        <v>85</v>
      </c>
      <c r="C75" s="15">
        <v>1323</v>
      </c>
      <c r="D75" s="15">
        <v>6105331.8199999994</v>
      </c>
      <c r="E75" s="15">
        <v>2977033.2015942349</v>
      </c>
      <c r="F75" s="15">
        <v>647443.97660058504</v>
      </c>
      <c r="G75" s="15">
        <f>Yhteenveto[[#This Row],[Ikärakenne, laskennallinen kustannus]]+Yhteenveto[[#This Row],[Sairastavuus, laskennallinen kustannus]]+Yhteenveto[[#This Row],[Muut laskennalliset kustannukset yhteensä]]</f>
        <v>9729808.9981948193</v>
      </c>
      <c r="H75" s="444">
        <v>4290.5200000000004</v>
      </c>
      <c r="I75" s="17">
        <v>5676357.9600000009</v>
      </c>
      <c r="J75" s="17">
        <v>4053451.0381948184</v>
      </c>
      <c r="K75" s="37">
        <v>511285.21968021768</v>
      </c>
      <c r="L75" s="15">
        <v>-1933.6371078939119</v>
      </c>
      <c r="M75" s="14">
        <v>4562802.6207671426</v>
      </c>
      <c r="N75" s="38">
        <v>1196327.7551454315</v>
      </c>
      <c r="O75" s="410">
        <f>SUM(Yhteenveto[[#This Row],[Valtionosuus ennen verotuloihin perustuvaa valtionosuuksien tasausta]]+Yhteenveto[[#This Row],[Verotuloihin perustuva valtionosuuksien tasaus]])</f>
        <v>5759130.3759125741</v>
      </c>
      <c r="P75" s="412">
        <v>-5961.7760000000053</v>
      </c>
      <c r="Q75" s="411">
        <v>976396.85529560631</v>
      </c>
      <c r="R75" s="411">
        <v>-4622.6366363511479</v>
      </c>
      <c r="S75" s="139">
        <f>SUM(Yhteenveto[[#This Row],[Kunnan  peruspalvelujen valtionosuus ]:[Verolykkäysten takaisinperintä vuonna 2022]])</f>
        <v>6724942.8185718292</v>
      </c>
      <c r="T75" s="39">
        <v>560412</v>
      </c>
    </row>
    <row r="76" spans="1:20" ht="15" x14ac:dyDescent="0.25">
      <c r="A76" s="36">
        <v>217</v>
      </c>
      <c r="B76" s="13" t="s">
        <v>86</v>
      </c>
      <c r="C76" s="15">
        <v>5426</v>
      </c>
      <c r="D76" s="15">
        <v>23583415.100000001</v>
      </c>
      <c r="E76" s="15">
        <v>7873194.1687310357</v>
      </c>
      <c r="F76" s="15">
        <v>1208390.0614344999</v>
      </c>
      <c r="G76" s="15">
        <f>Yhteenveto[[#This Row],[Ikärakenne, laskennallinen kustannus]]+Yhteenveto[[#This Row],[Sairastavuus, laskennallinen kustannus]]+Yhteenveto[[#This Row],[Muut laskennalliset kustannukset yhteensä]]</f>
        <v>32664999.330165535</v>
      </c>
      <c r="H76" s="444">
        <v>4290.5200000000004</v>
      </c>
      <c r="I76" s="17">
        <v>23280361.520000003</v>
      </c>
      <c r="J76" s="17">
        <v>9384637.8101655319</v>
      </c>
      <c r="K76" s="37">
        <v>205059.07756281347</v>
      </c>
      <c r="L76" s="15">
        <v>-406564.56806062639</v>
      </c>
      <c r="M76" s="14">
        <v>9183132.3196677174</v>
      </c>
      <c r="N76" s="38">
        <v>4622178.2108191419</v>
      </c>
      <c r="O76" s="410">
        <f>SUM(Yhteenveto[[#This Row],[Valtionosuus ennen verotuloihin perustuvaa valtionosuuksien tasausta]]+Yhteenveto[[#This Row],[Verotuloihin perustuva valtionosuuksien tasaus]])</f>
        <v>13805310.530486859</v>
      </c>
      <c r="P76" s="412">
        <v>28392.958199999994</v>
      </c>
      <c r="Q76" s="411">
        <v>3271820.3699405282</v>
      </c>
      <c r="R76" s="411">
        <v>-21556.247575591606</v>
      </c>
      <c r="S76" s="139">
        <f>SUM(Yhteenveto[[#This Row],[Kunnan  peruspalvelujen valtionosuus ]:[Verolykkäysten takaisinperintä vuonna 2022]])</f>
        <v>17083967.611051794</v>
      </c>
      <c r="T76" s="39">
        <v>1423664</v>
      </c>
    </row>
    <row r="77" spans="1:20" ht="15" x14ac:dyDescent="0.25">
      <c r="A77" s="36">
        <v>218</v>
      </c>
      <c r="B77" s="13" t="s">
        <v>87</v>
      </c>
      <c r="C77" s="15">
        <v>1207</v>
      </c>
      <c r="D77" s="15">
        <v>5599158.4399999995</v>
      </c>
      <c r="E77" s="15">
        <v>2802077.2327504386</v>
      </c>
      <c r="F77" s="15">
        <v>308285.20763201639</v>
      </c>
      <c r="G77" s="15">
        <f>Yhteenveto[[#This Row],[Ikärakenne, laskennallinen kustannus]]+Yhteenveto[[#This Row],[Sairastavuus, laskennallinen kustannus]]+Yhteenveto[[#This Row],[Muut laskennalliset kustannukset yhteensä]]</f>
        <v>8709520.880382454</v>
      </c>
      <c r="H77" s="444">
        <v>4290.5200000000004</v>
      </c>
      <c r="I77" s="17">
        <v>5178657.6400000006</v>
      </c>
      <c r="J77" s="17">
        <v>3530863.2403824534</v>
      </c>
      <c r="K77" s="37">
        <v>65680.471800841813</v>
      </c>
      <c r="L77" s="15">
        <v>-591.32017559789529</v>
      </c>
      <c r="M77" s="14">
        <v>3595952.3920076974</v>
      </c>
      <c r="N77" s="38">
        <v>1261806.6980873228</v>
      </c>
      <c r="O77" s="410">
        <f>SUM(Yhteenveto[[#This Row],[Valtionosuus ennen verotuloihin perustuvaa valtionosuuksien tasausta]]+Yhteenveto[[#This Row],[Verotuloihin perustuva valtionosuuksien tasaus]])</f>
        <v>4857759.0900950199</v>
      </c>
      <c r="P77" s="412">
        <v>-350254.34000000008</v>
      </c>
      <c r="Q77" s="411">
        <v>1049847.5541789099</v>
      </c>
      <c r="R77" s="411">
        <v>-4595.3120715257064</v>
      </c>
      <c r="S77" s="139">
        <f>SUM(Yhteenveto[[#This Row],[Kunnan  peruspalvelujen valtionosuus ]:[Verolykkäysten takaisinperintä vuonna 2022]])</f>
        <v>5552756.992202404</v>
      </c>
      <c r="T77" s="39">
        <v>462729</v>
      </c>
    </row>
    <row r="78" spans="1:20" ht="15" x14ac:dyDescent="0.25">
      <c r="A78" s="36">
        <v>224</v>
      </c>
      <c r="B78" s="13" t="s">
        <v>88</v>
      </c>
      <c r="C78" s="15">
        <v>8696</v>
      </c>
      <c r="D78" s="15">
        <v>35729593.549999997</v>
      </c>
      <c r="E78" s="15">
        <v>12077182.869147789</v>
      </c>
      <c r="F78" s="15">
        <v>2896448.4696504101</v>
      </c>
      <c r="G78" s="15">
        <f>Yhteenveto[[#This Row],[Ikärakenne, laskennallinen kustannus]]+Yhteenveto[[#This Row],[Sairastavuus, laskennallinen kustannus]]+Yhteenveto[[#This Row],[Muut laskennalliset kustannukset yhteensä]]</f>
        <v>50703224.8887982</v>
      </c>
      <c r="H78" s="444">
        <v>4290.5200000000004</v>
      </c>
      <c r="I78" s="17">
        <v>37310361.920000002</v>
      </c>
      <c r="J78" s="17">
        <v>13392862.968798198</v>
      </c>
      <c r="K78" s="37">
        <v>240396.01379960138</v>
      </c>
      <c r="L78" s="15">
        <v>-966673.22512001847</v>
      </c>
      <c r="M78" s="14">
        <v>12666585.757477781</v>
      </c>
      <c r="N78" s="38">
        <v>5081972.3194152955</v>
      </c>
      <c r="O78" s="410">
        <f>SUM(Yhteenveto[[#This Row],[Valtionosuus ennen verotuloihin perustuvaa valtionosuuksien tasausta]]+Yhteenveto[[#This Row],[Verotuloihin perustuva valtionosuuksien tasaus]])</f>
        <v>17748558.076893076</v>
      </c>
      <c r="P78" s="412">
        <v>102706.49604</v>
      </c>
      <c r="Q78" s="411">
        <v>4484300.8284717714</v>
      </c>
      <c r="R78" s="411">
        <v>-37314.778112066517</v>
      </c>
      <c r="S78" s="139">
        <f>SUM(Yhteenveto[[#This Row],[Kunnan  peruspalvelujen valtionosuus ]:[Verolykkäysten takaisinperintä vuonna 2022]])</f>
        <v>22298250.623292785</v>
      </c>
      <c r="T78" s="39">
        <v>1858187</v>
      </c>
    </row>
    <row r="79" spans="1:20" ht="15" x14ac:dyDescent="0.25">
      <c r="A79" s="36">
        <v>226</v>
      </c>
      <c r="B79" s="13" t="s">
        <v>89</v>
      </c>
      <c r="C79" s="15">
        <v>3858</v>
      </c>
      <c r="D79" s="15">
        <v>17098034.619999997</v>
      </c>
      <c r="E79" s="15">
        <v>7181074.1971582612</v>
      </c>
      <c r="F79" s="15">
        <v>1378791.7827005768</v>
      </c>
      <c r="G79" s="15">
        <f>Yhteenveto[[#This Row],[Ikärakenne, laskennallinen kustannus]]+Yhteenveto[[#This Row],[Sairastavuus, laskennallinen kustannus]]+Yhteenveto[[#This Row],[Muut laskennalliset kustannukset yhteensä]]</f>
        <v>25657900.599858835</v>
      </c>
      <c r="H79" s="444">
        <v>4290.5200000000004</v>
      </c>
      <c r="I79" s="17">
        <v>16552826.160000002</v>
      </c>
      <c r="J79" s="17">
        <v>9105074.4398588333</v>
      </c>
      <c r="K79" s="37">
        <v>1567963.8176401921</v>
      </c>
      <c r="L79" s="15">
        <v>-125478.41365170476</v>
      </c>
      <c r="M79" s="14">
        <v>10547559.843847321</v>
      </c>
      <c r="N79" s="38">
        <v>3670461.1876671328</v>
      </c>
      <c r="O79" s="410">
        <f>SUM(Yhteenveto[[#This Row],[Valtionosuus ennen verotuloihin perustuvaa valtionosuuksien tasausta]]+Yhteenveto[[#This Row],[Verotuloihin perustuva valtionosuuksien tasaus]])</f>
        <v>14218021.031514455</v>
      </c>
      <c r="P79" s="412">
        <v>57978.271599999993</v>
      </c>
      <c r="Q79" s="411">
        <v>2646917.356394453</v>
      </c>
      <c r="R79" s="411">
        <v>-14752.110884085541</v>
      </c>
      <c r="S79" s="139">
        <f>SUM(Yhteenveto[[#This Row],[Kunnan  peruspalvelujen valtionosuus ]:[Verolykkäysten takaisinperintä vuonna 2022]])</f>
        <v>16908164.548624821</v>
      </c>
      <c r="T79" s="39">
        <v>1409014</v>
      </c>
    </row>
    <row r="80" spans="1:20" ht="15" x14ac:dyDescent="0.25">
      <c r="A80" s="36">
        <v>230</v>
      </c>
      <c r="B80" s="13" t="s">
        <v>90</v>
      </c>
      <c r="C80" s="15">
        <v>2322</v>
      </c>
      <c r="D80" s="15">
        <v>9941290.3199999984</v>
      </c>
      <c r="E80" s="15">
        <v>3405112.8854118786</v>
      </c>
      <c r="F80" s="15">
        <v>938782.52283674339</v>
      </c>
      <c r="G80" s="15">
        <f>Yhteenveto[[#This Row],[Ikärakenne, laskennallinen kustannus]]+Yhteenveto[[#This Row],[Sairastavuus, laskennallinen kustannus]]+Yhteenveto[[#This Row],[Muut laskennalliset kustannukset yhteensä]]</f>
        <v>14285185.72824862</v>
      </c>
      <c r="H80" s="444">
        <v>4290.5200000000004</v>
      </c>
      <c r="I80" s="17">
        <v>9962587.4400000013</v>
      </c>
      <c r="J80" s="17">
        <v>4322598.2882486191</v>
      </c>
      <c r="K80" s="37">
        <v>409215.94191313372</v>
      </c>
      <c r="L80" s="15">
        <v>32349.795794193647</v>
      </c>
      <c r="M80" s="14">
        <v>4764164.0259559462</v>
      </c>
      <c r="N80" s="38">
        <v>2565146.7438712656</v>
      </c>
      <c r="O80" s="410">
        <f>SUM(Yhteenveto[[#This Row],[Valtionosuus ennen verotuloihin perustuvaa valtionosuuksien tasausta]]+Yhteenveto[[#This Row],[Verotuloihin perustuva valtionosuuksien tasaus]])</f>
        <v>7329310.7698272113</v>
      </c>
      <c r="P80" s="412">
        <v>14059.358252000005</v>
      </c>
      <c r="Q80" s="411">
        <v>1850989.2551925948</v>
      </c>
      <c r="R80" s="411">
        <v>-7812.4012879553275</v>
      </c>
      <c r="S80" s="139">
        <f>SUM(Yhteenveto[[#This Row],[Kunnan  peruspalvelujen valtionosuus ]:[Verolykkäysten takaisinperintä vuonna 2022]])</f>
        <v>9186546.9819838498</v>
      </c>
      <c r="T80" s="39">
        <v>765546</v>
      </c>
    </row>
    <row r="81" spans="1:20" ht="15" x14ac:dyDescent="0.25">
      <c r="A81" s="36">
        <v>231</v>
      </c>
      <c r="B81" s="13" t="s">
        <v>91</v>
      </c>
      <c r="C81" s="15">
        <v>1278</v>
      </c>
      <c r="D81" s="15">
        <v>5206462.1800000006</v>
      </c>
      <c r="E81" s="15">
        <v>1917526.9604723065</v>
      </c>
      <c r="F81" s="15">
        <v>610309.21909334627</v>
      </c>
      <c r="G81" s="15">
        <f>Yhteenveto[[#This Row],[Ikärakenne, laskennallinen kustannus]]+Yhteenveto[[#This Row],[Sairastavuus, laskennallinen kustannus]]+Yhteenveto[[#This Row],[Muut laskennalliset kustannukset yhteensä]]</f>
        <v>7734298.3595656529</v>
      </c>
      <c r="H81" s="444">
        <v>4290.5200000000004</v>
      </c>
      <c r="I81" s="17">
        <v>5483284.5600000005</v>
      </c>
      <c r="J81" s="17">
        <v>2251013.7995656524</v>
      </c>
      <c r="K81" s="37">
        <v>185250.18232481444</v>
      </c>
      <c r="L81" s="15">
        <v>-56363.090217011377</v>
      </c>
      <c r="M81" s="14">
        <v>2379900.8916734555</v>
      </c>
      <c r="N81" s="38">
        <v>-137090.61780069009</v>
      </c>
      <c r="O81" s="410">
        <f>SUM(Yhteenveto[[#This Row],[Valtionosuus ennen verotuloihin perustuvaa valtionosuuksien tasausta]]+Yhteenveto[[#This Row],[Verotuloihin perustuva valtionosuuksien tasaus]])</f>
        <v>2242810.2738727652</v>
      </c>
      <c r="P81" s="412">
        <v>-303901.53160000005</v>
      </c>
      <c r="Q81" s="411">
        <v>700536.04879450763</v>
      </c>
      <c r="R81" s="411">
        <v>-7641.6908763574802</v>
      </c>
      <c r="S81" s="139">
        <f>SUM(Yhteenveto[[#This Row],[Kunnan  peruspalvelujen valtionosuus ]:[Verolykkäysten takaisinperintä vuonna 2022]])</f>
        <v>2631803.1001909156</v>
      </c>
      <c r="T81" s="39">
        <v>219317</v>
      </c>
    </row>
    <row r="82" spans="1:20" ht="15" x14ac:dyDescent="0.25">
      <c r="A82" s="36">
        <v>232</v>
      </c>
      <c r="B82" s="13" t="s">
        <v>92</v>
      </c>
      <c r="C82" s="15">
        <v>13007</v>
      </c>
      <c r="D82" s="15">
        <v>53813717.57</v>
      </c>
      <c r="E82" s="15">
        <v>24768351.484619733</v>
      </c>
      <c r="F82" s="15">
        <v>3448387.9081690274</v>
      </c>
      <c r="G82" s="15">
        <f>Yhteenveto[[#This Row],[Ikärakenne, laskennallinen kustannus]]+Yhteenveto[[#This Row],[Sairastavuus, laskennallinen kustannus]]+Yhteenveto[[#This Row],[Muut laskennalliset kustannukset yhteensä]]</f>
        <v>82030456.962788761</v>
      </c>
      <c r="H82" s="444">
        <v>4290.5200000000004</v>
      </c>
      <c r="I82" s="17">
        <v>55806793.640000008</v>
      </c>
      <c r="J82" s="17">
        <v>26223663.322788753</v>
      </c>
      <c r="K82" s="37">
        <v>577731.10874856135</v>
      </c>
      <c r="L82" s="15">
        <v>-1025779.6271935164</v>
      </c>
      <c r="M82" s="14">
        <v>25775614.804343797</v>
      </c>
      <c r="N82" s="38">
        <v>10868827.468910428</v>
      </c>
      <c r="O82" s="410">
        <f>SUM(Yhteenveto[[#This Row],[Valtionosuus ennen verotuloihin perustuvaa valtionosuuksien tasausta]]+Yhteenveto[[#This Row],[Verotuloihin perustuva valtionosuuksien tasaus]])</f>
        <v>36644442.273254223</v>
      </c>
      <c r="P82" s="412">
        <v>62673.170199999993</v>
      </c>
      <c r="Q82" s="411">
        <v>8914330.6555012763</v>
      </c>
      <c r="R82" s="411">
        <v>-52168.836921019334</v>
      </c>
      <c r="S82" s="139">
        <f>SUM(Yhteenveto[[#This Row],[Kunnan  peruspalvelujen valtionosuus ]:[Verolykkäysten takaisinperintä vuonna 2022]])</f>
        <v>45569277.262034476</v>
      </c>
      <c r="T82" s="39">
        <v>3797439</v>
      </c>
    </row>
    <row r="83" spans="1:20" ht="15" x14ac:dyDescent="0.25">
      <c r="A83" s="36">
        <v>233</v>
      </c>
      <c r="B83" s="13" t="s">
        <v>93</v>
      </c>
      <c r="C83" s="15">
        <v>15514</v>
      </c>
      <c r="D83" s="15">
        <v>69036317.169999987</v>
      </c>
      <c r="E83" s="15">
        <v>27927770.846580125</v>
      </c>
      <c r="F83" s="15">
        <v>3764295.9635001197</v>
      </c>
      <c r="G83" s="15">
        <f>Yhteenveto[[#This Row],[Ikärakenne, laskennallinen kustannus]]+Yhteenveto[[#This Row],[Sairastavuus, laskennallinen kustannus]]+Yhteenveto[[#This Row],[Muut laskennalliset kustannukset yhteensä]]</f>
        <v>100728383.98008022</v>
      </c>
      <c r="H83" s="444">
        <v>4290.5200000000004</v>
      </c>
      <c r="I83" s="17">
        <v>66563127.280000009</v>
      </c>
      <c r="J83" s="17">
        <v>34165256.700080208</v>
      </c>
      <c r="K83" s="37">
        <v>747698.69202734914</v>
      </c>
      <c r="L83" s="15">
        <v>-1535815.1211378523</v>
      </c>
      <c r="M83" s="14">
        <v>33377140.270969708</v>
      </c>
      <c r="N83" s="38">
        <v>13278467.987781022</v>
      </c>
      <c r="O83" s="410">
        <f>SUM(Yhteenveto[[#This Row],[Valtionosuus ennen verotuloihin perustuvaa valtionosuuksien tasausta]]+Yhteenveto[[#This Row],[Verotuloihin perustuva valtionosuuksien tasaus]])</f>
        <v>46655608.258750729</v>
      </c>
      <c r="P83" s="412">
        <v>49184.652000000002</v>
      </c>
      <c r="Q83" s="411">
        <v>10532756.643061036</v>
      </c>
      <c r="R83" s="411">
        <v>-62402.833319580452</v>
      </c>
      <c r="S83" s="139">
        <f>SUM(Yhteenveto[[#This Row],[Kunnan  peruspalvelujen valtionosuus ]:[Verolykkäysten takaisinperintä vuonna 2022]])</f>
        <v>57175146.720492184</v>
      </c>
      <c r="T83" s="39">
        <v>4764595</v>
      </c>
    </row>
    <row r="84" spans="1:20" ht="15" x14ac:dyDescent="0.25">
      <c r="A84" s="36">
        <v>235</v>
      </c>
      <c r="B84" s="13" t="s">
        <v>94</v>
      </c>
      <c r="C84" s="15">
        <v>10178</v>
      </c>
      <c r="D84" s="15">
        <v>44375839.900000006</v>
      </c>
      <c r="E84" s="15">
        <v>9353504.420917213</v>
      </c>
      <c r="F84" s="15">
        <v>4085163.5990682002</v>
      </c>
      <c r="G84" s="15">
        <f>Yhteenveto[[#This Row],[Ikärakenne, laskennallinen kustannus]]+Yhteenveto[[#This Row],[Sairastavuus, laskennallinen kustannus]]+Yhteenveto[[#This Row],[Muut laskennalliset kustannukset yhteensä]]</f>
        <v>57814507.919985421</v>
      </c>
      <c r="H84" s="444">
        <v>4290.5200000000004</v>
      </c>
      <c r="I84" s="17">
        <v>43668912.560000002</v>
      </c>
      <c r="J84" s="17">
        <v>14145595.359985419</v>
      </c>
      <c r="K84" s="37">
        <v>136680.20817924952</v>
      </c>
      <c r="L84" s="15">
        <v>-1173527.1762573696</v>
      </c>
      <c r="M84" s="14">
        <v>13108748.391907299</v>
      </c>
      <c r="N84" s="38">
        <v>-13953021.087497609</v>
      </c>
      <c r="O84" s="410">
        <f>SUM(Yhteenveto[[#This Row],[Valtionosuus ennen verotuloihin perustuvaa valtionosuuksien tasausta]]+Yhteenveto[[#This Row],[Verotuloihin perustuva valtionosuuksien tasaus]])</f>
        <v>-844272.6955903098</v>
      </c>
      <c r="P84" s="412">
        <v>2277605.6037160009</v>
      </c>
      <c r="Q84" s="411">
        <v>2022786.8229463084</v>
      </c>
      <c r="R84" s="411">
        <v>-83433.59612727091</v>
      </c>
      <c r="S84" s="139">
        <f>SUM(Yhteenveto[[#This Row],[Kunnan  peruspalvelujen valtionosuus ]:[Verolykkäysten takaisinperintä vuonna 2022]])</f>
        <v>3372686.1349447286</v>
      </c>
      <c r="T84" s="39">
        <v>281057</v>
      </c>
    </row>
    <row r="85" spans="1:20" ht="15" x14ac:dyDescent="0.25">
      <c r="A85" s="36">
        <v>236</v>
      </c>
      <c r="B85" s="13" t="s">
        <v>95</v>
      </c>
      <c r="C85" s="15">
        <v>4228</v>
      </c>
      <c r="D85" s="15">
        <v>18401237.359999999</v>
      </c>
      <c r="E85" s="15">
        <v>5651474.8585145455</v>
      </c>
      <c r="F85" s="15">
        <v>856569.79271353036</v>
      </c>
      <c r="G85" s="15">
        <f>Yhteenveto[[#This Row],[Ikärakenne, laskennallinen kustannus]]+Yhteenveto[[#This Row],[Sairastavuus, laskennallinen kustannus]]+Yhteenveto[[#This Row],[Muut laskennalliset kustannukset yhteensä]]</f>
        <v>24909282.011228077</v>
      </c>
      <c r="H85" s="444">
        <v>4290.5200000000004</v>
      </c>
      <c r="I85" s="17">
        <v>18140318.560000002</v>
      </c>
      <c r="J85" s="17">
        <v>6768963.4512280747</v>
      </c>
      <c r="K85" s="37">
        <v>257427.71540248016</v>
      </c>
      <c r="L85" s="15">
        <v>-255961.77263756184</v>
      </c>
      <c r="M85" s="14">
        <v>6770429.393992993</v>
      </c>
      <c r="N85" s="38">
        <v>3853106.0283841025</v>
      </c>
      <c r="O85" s="410">
        <f>SUM(Yhteenveto[[#This Row],[Valtionosuus ennen verotuloihin perustuvaa valtionosuuksien tasausta]]+Yhteenveto[[#This Row],[Verotuloihin perustuva valtionosuuksien tasaus]])</f>
        <v>10623535.422377095</v>
      </c>
      <c r="P85" s="412">
        <v>197454.02112000005</v>
      </c>
      <c r="Q85" s="411">
        <v>2695714.0265348325</v>
      </c>
      <c r="R85" s="411">
        <v>-16910.946825257299</v>
      </c>
      <c r="S85" s="139">
        <f>SUM(Yhteenveto[[#This Row],[Kunnan  peruspalvelujen valtionosuus ]:[Verolykkäysten takaisinperintä vuonna 2022]])</f>
        <v>13499792.523206672</v>
      </c>
      <c r="T85" s="39">
        <v>1124983</v>
      </c>
    </row>
    <row r="86" spans="1:20" ht="15" x14ac:dyDescent="0.25">
      <c r="A86" s="36">
        <v>239</v>
      </c>
      <c r="B86" s="13" t="s">
        <v>96</v>
      </c>
      <c r="C86" s="15">
        <v>2155</v>
      </c>
      <c r="D86" s="15">
        <v>9188246.2899999991</v>
      </c>
      <c r="E86" s="15">
        <v>4608157.9351079455</v>
      </c>
      <c r="F86" s="15">
        <v>752487.94265401922</v>
      </c>
      <c r="G86" s="15">
        <f>Yhteenveto[[#This Row],[Ikärakenne, laskennallinen kustannus]]+Yhteenveto[[#This Row],[Sairastavuus, laskennallinen kustannus]]+Yhteenveto[[#This Row],[Muut laskennalliset kustannukset yhteensä]]</f>
        <v>14548892.167761965</v>
      </c>
      <c r="H86" s="444">
        <v>4290.5200000000004</v>
      </c>
      <c r="I86" s="17">
        <v>9246070.6000000015</v>
      </c>
      <c r="J86" s="17">
        <v>5302821.5677619632</v>
      </c>
      <c r="K86" s="37">
        <v>955624.74162355089</v>
      </c>
      <c r="L86" s="15">
        <v>-198867.00777170673</v>
      </c>
      <c r="M86" s="14">
        <v>6059579.3016138067</v>
      </c>
      <c r="N86" s="38">
        <v>1481575.5360803006</v>
      </c>
      <c r="O86" s="410">
        <f>SUM(Yhteenveto[[#This Row],[Valtionosuus ennen verotuloihin perustuvaa valtionosuuksien tasausta]]+Yhteenveto[[#This Row],[Verotuloihin perustuva valtionosuuksien tasaus]])</f>
        <v>7541154.8376941076</v>
      </c>
      <c r="P86" s="412">
        <v>58201.838199999998</v>
      </c>
      <c r="Q86" s="411">
        <v>1487934.905677258</v>
      </c>
      <c r="R86" s="411">
        <v>-8325.9611881532437</v>
      </c>
      <c r="S86" s="139">
        <f>SUM(Yhteenveto[[#This Row],[Kunnan  peruspalvelujen valtionosuus ]:[Verolykkäysten takaisinperintä vuonna 2022]])</f>
        <v>9078965.6203832142</v>
      </c>
      <c r="T86" s="39">
        <v>756581</v>
      </c>
    </row>
    <row r="87" spans="1:20" ht="15" x14ac:dyDescent="0.25">
      <c r="A87" s="36">
        <v>240</v>
      </c>
      <c r="B87" s="13" t="s">
        <v>97</v>
      </c>
      <c r="C87" s="15">
        <v>20437</v>
      </c>
      <c r="D87" s="15">
        <v>84104277.150000006</v>
      </c>
      <c r="E87" s="15">
        <v>37066712.827554293</v>
      </c>
      <c r="F87" s="15">
        <v>5613684.2550545558</v>
      </c>
      <c r="G87" s="15">
        <f>Yhteenveto[[#This Row],[Ikärakenne, laskennallinen kustannus]]+Yhteenveto[[#This Row],[Sairastavuus, laskennallinen kustannus]]+Yhteenveto[[#This Row],[Muut laskennalliset kustannukset yhteensä]]</f>
        <v>126784674.23260885</v>
      </c>
      <c r="H87" s="444">
        <v>4290.5200000000004</v>
      </c>
      <c r="I87" s="17">
        <v>87685357.24000001</v>
      </c>
      <c r="J87" s="17">
        <v>39099316.992608845</v>
      </c>
      <c r="K87" s="37">
        <v>1430603.0152081242</v>
      </c>
      <c r="L87" s="15">
        <v>-2224207.1168687334</v>
      </c>
      <c r="M87" s="14">
        <v>38305712.890948236</v>
      </c>
      <c r="N87" s="38">
        <v>5642776.193033129</v>
      </c>
      <c r="O87" s="410">
        <f>SUM(Yhteenveto[[#This Row],[Valtionosuus ennen verotuloihin perustuvaa valtionosuuksien tasausta]]+Yhteenveto[[#This Row],[Verotuloihin perustuva valtionosuuksien tasaus]])</f>
        <v>43948489.083981365</v>
      </c>
      <c r="P87" s="412">
        <v>-298550.83764000004</v>
      </c>
      <c r="Q87" s="411">
        <v>10397252.226824796</v>
      </c>
      <c r="R87" s="411">
        <v>-102966.91984126641</v>
      </c>
      <c r="S87" s="139">
        <f>SUM(Yhteenveto[[#This Row],[Kunnan  peruspalvelujen valtionosuus ]:[Verolykkäysten takaisinperintä vuonna 2022]])</f>
        <v>53944223.553324893</v>
      </c>
      <c r="T87" s="39">
        <v>4495352</v>
      </c>
    </row>
    <row r="88" spans="1:20" ht="15" x14ac:dyDescent="0.25">
      <c r="A88" s="36">
        <v>241</v>
      </c>
      <c r="B88" s="13" t="s">
        <v>98</v>
      </c>
      <c r="C88" s="15">
        <v>7984</v>
      </c>
      <c r="D88" s="15">
        <v>32710966.539999999</v>
      </c>
      <c r="E88" s="15">
        <v>11616196.304365797</v>
      </c>
      <c r="F88" s="15">
        <v>1417439.8299147934</v>
      </c>
      <c r="G88" s="15">
        <f>Yhteenveto[[#This Row],[Ikärakenne, laskennallinen kustannus]]+Yhteenveto[[#This Row],[Sairastavuus, laskennallinen kustannus]]+Yhteenveto[[#This Row],[Muut laskennalliset kustannukset yhteensä]]</f>
        <v>45744602.674280591</v>
      </c>
      <c r="H88" s="444">
        <v>4290.5200000000004</v>
      </c>
      <c r="I88" s="17">
        <v>34255511.680000007</v>
      </c>
      <c r="J88" s="17">
        <v>11489090.994280584</v>
      </c>
      <c r="K88" s="37">
        <v>362930.45474491961</v>
      </c>
      <c r="L88" s="15">
        <v>-242947.44490119687</v>
      </c>
      <c r="M88" s="14">
        <v>11609074.004124308</v>
      </c>
      <c r="N88" s="38">
        <v>1071343.5414958203</v>
      </c>
      <c r="O88" s="410">
        <f>SUM(Yhteenveto[[#This Row],[Valtionosuus ennen verotuloihin perustuvaa valtionosuuksien tasausta]]+Yhteenveto[[#This Row],[Verotuloihin perustuva valtionosuuksien tasaus]])</f>
        <v>12680417.545620129</v>
      </c>
      <c r="P88" s="412">
        <v>91066.128400000045</v>
      </c>
      <c r="Q88" s="411">
        <v>3714602.6183960303</v>
      </c>
      <c r="R88" s="411">
        <v>-41975.391112233607</v>
      </c>
      <c r="S88" s="139">
        <f>SUM(Yhteenveto[[#This Row],[Kunnan  peruspalvelujen valtionosuus ]:[Verolykkäysten takaisinperintä vuonna 2022]])</f>
        <v>16444110.901303925</v>
      </c>
      <c r="T88" s="39">
        <v>1370342</v>
      </c>
    </row>
    <row r="89" spans="1:20" ht="15" x14ac:dyDescent="0.25">
      <c r="A89" s="36">
        <v>244</v>
      </c>
      <c r="B89" s="13" t="s">
        <v>99</v>
      </c>
      <c r="C89" s="15">
        <v>18796</v>
      </c>
      <c r="D89" s="15">
        <v>81401309.300000012</v>
      </c>
      <c r="E89" s="15">
        <v>21290041.426383786</v>
      </c>
      <c r="F89" s="15">
        <v>2115732.8531994522</v>
      </c>
      <c r="G89" s="15">
        <f>Yhteenveto[[#This Row],[Ikärakenne, laskennallinen kustannus]]+Yhteenveto[[#This Row],[Sairastavuus, laskennallinen kustannus]]+Yhteenveto[[#This Row],[Muut laskennalliset kustannukset yhteensä]]</f>
        <v>104807083.57958326</v>
      </c>
      <c r="H89" s="444">
        <v>4290.5200000000004</v>
      </c>
      <c r="I89" s="17">
        <v>80644613.920000002</v>
      </c>
      <c r="J89" s="17">
        <v>24162469.659583256</v>
      </c>
      <c r="K89" s="37">
        <v>584662.95619063568</v>
      </c>
      <c r="L89" s="15">
        <v>-1100930.9219418983</v>
      </c>
      <c r="M89" s="14">
        <v>23646201.693831991</v>
      </c>
      <c r="N89" s="38">
        <v>3162383.8010771852</v>
      </c>
      <c r="O89" s="410">
        <f>SUM(Yhteenveto[[#This Row],[Valtionosuus ennen verotuloihin perustuvaa valtionosuuksien tasausta]]+Yhteenveto[[#This Row],[Verotuloihin perustuva valtionosuuksien tasaus]])</f>
        <v>26808585.494909175</v>
      </c>
      <c r="P89" s="412">
        <v>-205666.36755999998</v>
      </c>
      <c r="Q89" s="411">
        <v>6641555.4668819625</v>
      </c>
      <c r="R89" s="411">
        <v>-86293.200884197649</v>
      </c>
      <c r="S89" s="139">
        <f>SUM(Yhteenveto[[#This Row],[Kunnan  peruspalvelujen valtionosuus ]:[Verolykkäysten takaisinperintä vuonna 2022]])</f>
        <v>33158181.393346939</v>
      </c>
      <c r="T89" s="39">
        <v>2763182</v>
      </c>
    </row>
    <row r="90" spans="1:20" ht="15" x14ac:dyDescent="0.25">
      <c r="A90" s="36">
        <v>245</v>
      </c>
      <c r="B90" s="13" t="s">
        <v>100</v>
      </c>
      <c r="C90" s="15">
        <v>37105</v>
      </c>
      <c r="D90" s="15">
        <v>138187859.37</v>
      </c>
      <c r="E90" s="15">
        <v>43145063.499716915</v>
      </c>
      <c r="F90" s="15">
        <v>16346451.254977621</v>
      </c>
      <c r="G90" s="15">
        <f>Yhteenveto[[#This Row],[Ikärakenne, laskennallinen kustannus]]+Yhteenveto[[#This Row],[Sairastavuus, laskennallinen kustannus]]+Yhteenveto[[#This Row],[Muut laskennalliset kustannukset yhteensä]]</f>
        <v>197679374.12469453</v>
      </c>
      <c r="H90" s="444">
        <v>4290.5200000000004</v>
      </c>
      <c r="I90" s="17">
        <v>159199744.60000002</v>
      </c>
      <c r="J90" s="17">
        <v>38479629.524694502</v>
      </c>
      <c r="K90" s="37">
        <v>846463.40055106278</v>
      </c>
      <c r="L90" s="15">
        <v>-6750800.5092479242</v>
      </c>
      <c r="M90" s="14">
        <v>32575292.415997643</v>
      </c>
      <c r="N90" s="38">
        <v>-2979855.671428307</v>
      </c>
      <c r="O90" s="410">
        <f>SUM(Yhteenveto[[#This Row],[Valtionosuus ennen verotuloihin perustuvaa valtionosuuksien tasausta]]+Yhteenveto[[#This Row],[Verotuloihin perustuva valtionosuuksien tasaus]])</f>
        <v>29595436.744569335</v>
      </c>
      <c r="P90" s="412">
        <v>-1264880.2050399992</v>
      </c>
      <c r="Q90" s="411">
        <v>14765836.352086011</v>
      </c>
      <c r="R90" s="411">
        <v>-189651.99005165923</v>
      </c>
      <c r="S90" s="139">
        <f>SUM(Yhteenveto[[#This Row],[Kunnan  peruspalvelujen valtionosuus ]:[Verolykkäysten takaisinperintä vuonna 2022]])</f>
        <v>42906740.901563689</v>
      </c>
      <c r="T90" s="39">
        <v>3575562</v>
      </c>
    </row>
    <row r="91" spans="1:20" ht="15" x14ac:dyDescent="0.25">
      <c r="A91" s="36">
        <v>249</v>
      </c>
      <c r="B91" s="13" t="s">
        <v>101</v>
      </c>
      <c r="C91" s="15">
        <v>9486</v>
      </c>
      <c r="D91" s="15">
        <v>40545957.399999999</v>
      </c>
      <c r="E91" s="15">
        <v>16255582.245801318</v>
      </c>
      <c r="F91" s="15">
        <v>2728354.7910059094</v>
      </c>
      <c r="G91" s="15">
        <f>Yhteenveto[[#This Row],[Ikärakenne, laskennallinen kustannus]]+Yhteenveto[[#This Row],[Sairastavuus, laskennallinen kustannus]]+Yhteenveto[[#This Row],[Muut laskennalliset kustannukset yhteensä]]</f>
        <v>59529894.43680723</v>
      </c>
      <c r="H91" s="444">
        <v>4290.5200000000004</v>
      </c>
      <c r="I91" s="17">
        <v>40699872.720000006</v>
      </c>
      <c r="J91" s="17">
        <v>18830021.716807224</v>
      </c>
      <c r="K91" s="37">
        <v>505282.61001950322</v>
      </c>
      <c r="L91" s="15">
        <v>267731.87837812398</v>
      </c>
      <c r="M91" s="14">
        <v>19603036.205204852</v>
      </c>
      <c r="N91" s="38">
        <v>5897750.3025768287</v>
      </c>
      <c r="O91" s="410">
        <f>SUM(Yhteenveto[[#This Row],[Valtionosuus ennen verotuloihin perustuvaa valtionosuuksien tasausta]]+Yhteenveto[[#This Row],[Verotuloihin perustuva valtionosuuksien tasaus]])</f>
        <v>25500786.507781681</v>
      </c>
      <c r="P91" s="412">
        <v>35547.089399999997</v>
      </c>
      <c r="Q91" s="411">
        <v>5420950.7352331383</v>
      </c>
      <c r="R91" s="411">
        <v>-41509.662346817015</v>
      </c>
      <c r="S91" s="139">
        <f>SUM(Yhteenveto[[#This Row],[Kunnan  peruspalvelujen valtionosuus ]:[Verolykkäysten takaisinperintä vuonna 2022]])</f>
        <v>30915774.670068003</v>
      </c>
      <c r="T91" s="39">
        <v>2576315</v>
      </c>
    </row>
    <row r="92" spans="1:20" ht="15" x14ac:dyDescent="0.25">
      <c r="A92" s="36">
        <v>250</v>
      </c>
      <c r="B92" s="13" t="s">
        <v>102</v>
      </c>
      <c r="C92" s="15">
        <v>1822</v>
      </c>
      <c r="D92" s="15">
        <v>7740825.8699999992</v>
      </c>
      <c r="E92" s="15">
        <v>3503392.3278352842</v>
      </c>
      <c r="F92" s="15">
        <v>633593.63484026352</v>
      </c>
      <c r="G92" s="15">
        <f>Yhteenveto[[#This Row],[Ikärakenne, laskennallinen kustannus]]+Yhteenveto[[#This Row],[Sairastavuus, laskennallinen kustannus]]+Yhteenveto[[#This Row],[Muut laskennalliset kustannukset yhteensä]]</f>
        <v>11877811.832675546</v>
      </c>
      <c r="H92" s="444">
        <v>4290.5200000000004</v>
      </c>
      <c r="I92" s="17">
        <v>7817327.4400000004</v>
      </c>
      <c r="J92" s="17">
        <v>4060484.392675546</v>
      </c>
      <c r="K92" s="37">
        <v>328751.56883001607</v>
      </c>
      <c r="L92" s="15">
        <v>-27682.920849740636</v>
      </c>
      <c r="M92" s="14">
        <v>4361553.0406558216</v>
      </c>
      <c r="N92" s="38">
        <v>1815899.468632899</v>
      </c>
      <c r="O92" s="410">
        <f>SUM(Yhteenveto[[#This Row],[Valtionosuus ennen verotuloihin perustuvaa valtionosuuksien tasausta]]+Yhteenveto[[#This Row],[Verotuloihin perustuva valtionosuuksien tasaus]])</f>
        <v>6177452.5092887208</v>
      </c>
      <c r="P92" s="412">
        <v>14904.440000000002</v>
      </c>
      <c r="Q92" s="411">
        <v>1419751.3191645346</v>
      </c>
      <c r="R92" s="411">
        <v>-6586.1665063230002</v>
      </c>
      <c r="S92" s="139">
        <f>SUM(Yhteenveto[[#This Row],[Kunnan  peruspalvelujen valtionosuus ]:[Verolykkäysten takaisinperintä vuonna 2022]])</f>
        <v>7605522.1019469323</v>
      </c>
      <c r="T92" s="39">
        <v>633794</v>
      </c>
    </row>
    <row r="93" spans="1:20" ht="15" x14ac:dyDescent="0.25">
      <c r="A93" s="36">
        <v>256</v>
      </c>
      <c r="B93" s="13" t="s">
        <v>103</v>
      </c>
      <c r="C93" s="15">
        <v>1597</v>
      </c>
      <c r="D93" s="15">
        <v>7415628.5499999989</v>
      </c>
      <c r="E93" s="15">
        <v>2793585.7081990503</v>
      </c>
      <c r="F93" s="15">
        <v>635997.68332001241</v>
      </c>
      <c r="G93" s="15">
        <f>Yhteenveto[[#This Row],[Ikärakenne, laskennallinen kustannus]]+Yhteenveto[[#This Row],[Sairastavuus, laskennallinen kustannus]]+Yhteenveto[[#This Row],[Muut laskennalliset kustannukset yhteensä]]</f>
        <v>10845211.941519061</v>
      </c>
      <c r="H93" s="444">
        <v>4290.5200000000004</v>
      </c>
      <c r="I93" s="17">
        <v>6851960.4400000004</v>
      </c>
      <c r="J93" s="17">
        <v>3993251.5015190607</v>
      </c>
      <c r="K93" s="37">
        <v>781898.30597891158</v>
      </c>
      <c r="L93" s="15">
        <v>23854.270370119979</v>
      </c>
      <c r="M93" s="14">
        <v>4799004.0778680928</v>
      </c>
      <c r="N93" s="38">
        <v>1667282.2284790054</v>
      </c>
      <c r="O93" s="410">
        <f>SUM(Yhteenveto[[#This Row],[Valtionosuus ennen verotuloihin perustuvaa valtionosuuksien tasausta]]+Yhteenveto[[#This Row],[Verotuloihin perustuva valtionosuuksien tasaus]])</f>
        <v>6466286.3063470982</v>
      </c>
      <c r="P93" s="412">
        <v>88010.718200000003</v>
      </c>
      <c r="Q93" s="411">
        <v>1070198.0110354912</v>
      </c>
      <c r="R93" s="411">
        <v>-5493.0272057140328</v>
      </c>
      <c r="S93" s="139">
        <f>SUM(Yhteenveto[[#This Row],[Kunnan  peruspalvelujen valtionosuus ]:[Verolykkäysten takaisinperintä vuonna 2022]])</f>
        <v>7619002.008376875</v>
      </c>
      <c r="T93" s="39">
        <v>635910</v>
      </c>
    </row>
    <row r="94" spans="1:20" ht="15" x14ac:dyDescent="0.25">
      <c r="A94" s="36">
        <v>257</v>
      </c>
      <c r="B94" s="13" t="s">
        <v>104</v>
      </c>
      <c r="C94" s="15">
        <v>40082</v>
      </c>
      <c r="D94" s="15">
        <v>155343711.09</v>
      </c>
      <c r="E94" s="15">
        <v>38539161.980229944</v>
      </c>
      <c r="F94" s="15">
        <v>16183894.361525171</v>
      </c>
      <c r="G94" s="15">
        <f>Yhteenveto[[#This Row],[Ikärakenne, laskennallinen kustannus]]+Yhteenveto[[#This Row],[Sairastavuus, laskennallinen kustannus]]+Yhteenveto[[#This Row],[Muut laskennalliset kustannukset yhteensä]]</f>
        <v>210066767.43175513</v>
      </c>
      <c r="H94" s="444">
        <v>4290.5200000000004</v>
      </c>
      <c r="I94" s="17">
        <v>171972622.64000002</v>
      </c>
      <c r="J94" s="17">
        <v>38094144.79175511</v>
      </c>
      <c r="K94" s="37">
        <v>575564.93069340347</v>
      </c>
      <c r="L94" s="15">
        <v>-3787040.9878633618</v>
      </c>
      <c r="M94" s="14">
        <v>34882668.734585151</v>
      </c>
      <c r="N94" s="38">
        <v>-11069007.119970987</v>
      </c>
      <c r="O94" s="410">
        <f>SUM(Yhteenveto[[#This Row],[Valtionosuus ennen verotuloihin perustuvaa valtionosuuksien tasausta]]+Yhteenveto[[#This Row],[Verotuloihin perustuva valtionosuuksien tasaus]])</f>
        <v>23813661.614614166</v>
      </c>
      <c r="P94" s="412">
        <v>-647422.04560799967</v>
      </c>
      <c r="Q94" s="411">
        <v>13641036.071051581</v>
      </c>
      <c r="R94" s="411">
        <v>-234926.35286566018</v>
      </c>
      <c r="S94" s="139">
        <f>SUM(Yhteenveto[[#This Row],[Kunnan  peruspalvelujen valtionosuus ]:[Verolykkäysten takaisinperintä vuonna 2022]])</f>
        <v>36572349.287192091</v>
      </c>
      <c r="T94" s="39">
        <v>3047696</v>
      </c>
    </row>
    <row r="95" spans="1:20" ht="15" x14ac:dyDescent="0.25">
      <c r="A95" s="36">
        <v>260</v>
      </c>
      <c r="B95" s="13" t="s">
        <v>105</v>
      </c>
      <c r="C95" s="15">
        <v>9933</v>
      </c>
      <c r="D95" s="15">
        <v>42386839.919999994</v>
      </c>
      <c r="E95" s="15">
        <v>22558062.857728563</v>
      </c>
      <c r="F95" s="15">
        <v>3957733.7957215048</v>
      </c>
      <c r="G95" s="15">
        <f>Yhteenveto[[#This Row],[Ikärakenne, laskennallinen kustannus]]+Yhteenveto[[#This Row],[Sairastavuus, laskennallinen kustannus]]+Yhteenveto[[#This Row],[Muut laskennalliset kustannukset yhteensä]]</f>
        <v>68902636.573450059</v>
      </c>
      <c r="H95" s="444">
        <v>4290.5200000000004</v>
      </c>
      <c r="I95" s="17">
        <v>42617735.160000004</v>
      </c>
      <c r="J95" s="17">
        <v>26284901.413450055</v>
      </c>
      <c r="K95" s="37">
        <v>2043683.1493292274</v>
      </c>
      <c r="L95" s="15">
        <v>-136736.90207977168</v>
      </c>
      <c r="M95" s="14">
        <v>28191847.660699509</v>
      </c>
      <c r="N95" s="38">
        <v>9882584.0398004185</v>
      </c>
      <c r="O95" s="410">
        <f>SUM(Yhteenveto[[#This Row],[Valtionosuus ennen verotuloihin perustuvaa valtionosuuksien tasausta]]+Yhteenveto[[#This Row],[Verotuloihin perustuva valtionosuuksien tasaus]])</f>
        <v>38074431.700499929</v>
      </c>
      <c r="P95" s="412">
        <v>6677.1891199999955</v>
      </c>
      <c r="Q95" s="411">
        <v>6813514.1102803973</v>
      </c>
      <c r="R95" s="411">
        <v>-38200.74977704139</v>
      </c>
      <c r="S95" s="139">
        <f>SUM(Yhteenveto[[#This Row],[Kunnan  peruspalvelujen valtionosuus ]:[Verolykkäysten takaisinperintä vuonna 2022]])</f>
        <v>44856422.250123285</v>
      </c>
      <c r="T95" s="39">
        <v>3738035</v>
      </c>
    </row>
    <row r="96" spans="1:20" ht="15" x14ac:dyDescent="0.25">
      <c r="A96" s="36">
        <v>261</v>
      </c>
      <c r="B96" s="13" t="s">
        <v>106</v>
      </c>
      <c r="C96" s="15">
        <v>6436</v>
      </c>
      <c r="D96" s="15">
        <v>24131634.41</v>
      </c>
      <c r="E96" s="15">
        <v>8557833.5829195138</v>
      </c>
      <c r="F96" s="15">
        <v>7407560.9183514509</v>
      </c>
      <c r="G96" s="15">
        <f>Yhteenveto[[#This Row],[Ikärakenne, laskennallinen kustannus]]+Yhteenveto[[#This Row],[Sairastavuus, laskennallinen kustannus]]+Yhteenveto[[#This Row],[Muut laskennalliset kustannukset yhteensä]]</f>
        <v>40097028.911270961</v>
      </c>
      <c r="H96" s="444">
        <v>4290.5200000000004</v>
      </c>
      <c r="I96" s="17">
        <v>27613786.720000003</v>
      </c>
      <c r="J96" s="17">
        <v>12483242.191270959</v>
      </c>
      <c r="K96" s="37">
        <v>7202934.5251365695</v>
      </c>
      <c r="L96" s="15">
        <v>-166885.52557639519</v>
      </c>
      <c r="M96" s="14">
        <v>19519291.190831136</v>
      </c>
      <c r="N96" s="38">
        <v>1875940.3705671085</v>
      </c>
      <c r="O96" s="410">
        <f>SUM(Yhteenveto[[#This Row],[Valtionosuus ennen verotuloihin perustuvaa valtionosuuksien tasausta]]+Yhteenveto[[#This Row],[Verotuloihin perustuva valtionosuuksien tasaus]])</f>
        <v>21395231.561398245</v>
      </c>
      <c r="P96" s="412">
        <v>43073.831599999976</v>
      </c>
      <c r="Q96" s="411">
        <v>3867087.5475454419</v>
      </c>
      <c r="R96" s="411">
        <v>-33891.133290890823</v>
      </c>
      <c r="S96" s="139">
        <f>SUM(Yhteenveto[[#This Row],[Kunnan  peruspalvelujen valtionosuus ]:[Verolykkäysten takaisinperintä vuonna 2022]])</f>
        <v>25271501.807252795</v>
      </c>
      <c r="T96" s="39">
        <v>2105958</v>
      </c>
    </row>
    <row r="97" spans="1:20" ht="15" x14ac:dyDescent="0.25">
      <c r="A97" s="36">
        <v>263</v>
      </c>
      <c r="B97" s="13" t="s">
        <v>107</v>
      </c>
      <c r="C97" s="15">
        <v>7854</v>
      </c>
      <c r="D97" s="15">
        <v>34436562.369999997</v>
      </c>
      <c r="E97" s="15">
        <v>16457805.42752823</v>
      </c>
      <c r="F97" s="15">
        <v>2535918.1376014557</v>
      </c>
      <c r="G97" s="15">
        <f>Yhteenveto[[#This Row],[Ikärakenne, laskennallinen kustannus]]+Yhteenveto[[#This Row],[Sairastavuus, laskennallinen kustannus]]+Yhteenveto[[#This Row],[Muut laskennalliset kustannukset yhteensä]]</f>
        <v>53430285.935129687</v>
      </c>
      <c r="H97" s="444">
        <v>4290.5200000000004</v>
      </c>
      <c r="I97" s="17">
        <v>33697744.080000006</v>
      </c>
      <c r="J97" s="17">
        <v>19732541.855129682</v>
      </c>
      <c r="K97" s="37">
        <v>1025479.3388663966</v>
      </c>
      <c r="L97" s="15">
        <v>-71344.800907379074</v>
      </c>
      <c r="M97" s="14">
        <v>20686676.393088698</v>
      </c>
      <c r="N97" s="38">
        <v>8319725.9651202327</v>
      </c>
      <c r="O97" s="410">
        <f>SUM(Yhteenveto[[#This Row],[Valtionosuus ennen verotuloihin perustuvaa valtionosuuksien tasausta]]+Yhteenveto[[#This Row],[Verotuloihin perustuva valtionosuuksien tasaus]])</f>
        <v>29006402.358208932</v>
      </c>
      <c r="P97" s="412">
        <v>159194.32364000002</v>
      </c>
      <c r="Q97" s="411">
        <v>5534639.9724763455</v>
      </c>
      <c r="R97" s="411">
        <v>-28766.672401880485</v>
      </c>
      <c r="S97" s="139">
        <f>SUM(Yhteenveto[[#This Row],[Kunnan  peruspalvelujen valtionosuus ]:[Verolykkäysten takaisinperintä vuonna 2022]])</f>
        <v>34671469.981923394</v>
      </c>
      <c r="T97" s="39">
        <v>2889289</v>
      </c>
    </row>
    <row r="98" spans="1:20" ht="15" x14ac:dyDescent="0.25">
      <c r="A98" s="36">
        <v>265</v>
      </c>
      <c r="B98" s="13" t="s">
        <v>108</v>
      </c>
      <c r="C98" s="15">
        <v>1107</v>
      </c>
      <c r="D98" s="15">
        <v>5201046.12</v>
      </c>
      <c r="E98" s="15">
        <v>2484035.7400844218</v>
      </c>
      <c r="F98" s="15">
        <v>642294.10023726244</v>
      </c>
      <c r="G98" s="15">
        <f>Yhteenveto[[#This Row],[Ikärakenne, laskennallinen kustannus]]+Yhteenveto[[#This Row],[Sairastavuus, laskennallinen kustannus]]+Yhteenveto[[#This Row],[Muut laskennalliset kustannukset yhteensä]]</f>
        <v>8327375.9603216844</v>
      </c>
      <c r="H98" s="444">
        <v>4290.5200000000004</v>
      </c>
      <c r="I98" s="17">
        <v>4749605.6400000006</v>
      </c>
      <c r="J98" s="17">
        <v>3577770.3203216838</v>
      </c>
      <c r="K98" s="37">
        <v>493066.96949825477</v>
      </c>
      <c r="L98" s="15">
        <v>-32487.259784973983</v>
      </c>
      <c r="M98" s="14">
        <v>4038350.0300349644</v>
      </c>
      <c r="N98" s="38">
        <v>855769.97868614609</v>
      </c>
      <c r="O98" s="410">
        <f>SUM(Yhteenveto[[#This Row],[Valtionosuus ennen verotuloihin perustuvaa valtionosuuksien tasausta]]+Yhteenveto[[#This Row],[Verotuloihin perustuva valtionosuuksien tasaus]])</f>
        <v>4894120.0087211104</v>
      </c>
      <c r="P98" s="412">
        <v>-37261.1</v>
      </c>
      <c r="Q98" s="411">
        <v>798664.68068579119</v>
      </c>
      <c r="R98" s="411">
        <v>-3927.5001846131336</v>
      </c>
      <c r="S98" s="139">
        <f>SUM(Yhteenveto[[#This Row],[Kunnan  peruspalvelujen valtionosuus ]:[Verolykkäysten takaisinperintä vuonna 2022]])</f>
        <v>5651596.0892222887</v>
      </c>
      <c r="T98" s="39">
        <v>469973</v>
      </c>
    </row>
    <row r="99" spans="1:20" ht="15" x14ac:dyDescent="0.25">
      <c r="A99" s="36">
        <v>271</v>
      </c>
      <c r="B99" s="13" t="s">
        <v>109</v>
      </c>
      <c r="C99" s="15">
        <v>7013</v>
      </c>
      <c r="D99" s="15">
        <v>29073213.899999999</v>
      </c>
      <c r="E99" s="15">
        <v>11025409.1158628</v>
      </c>
      <c r="F99" s="15">
        <v>1801342.4551838655</v>
      </c>
      <c r="G99" s="15">
        <f>Yhteenveto[[#This Row],[Ikärakenne, laskennallinen kustannus]]+Yhteenveto[[#This Row],[Sairastavuus, laskennallinen kustannus]]+Yhteenveto[[#This Row],[Muut laskennalliset kustannukset yhteensä]]</f>
        <v>41899965.471046664</v>
      </c>
      <c r="H99" s="444">
        <v>4290.5200000000004</v>
      </c>
      <c r="I99" s="17">
        <v>30089416.760000002</v>
      </c>
      <c r="J99" s="17">
        <v>11810548.711046662</v>
      </c>
      <c r="K99" s="37">
        <v>224490.70096343252</v>
      </c>
      <c r="L99" s="15">
        <v>-446414.29896648554</v>
      </c>
      <c r="M99" s="14">
        <v>11588625.113043608</v>
      </c>
      <c r="N99" s="38">
        <v>5200023.6584147345</v>
      </c>
      <c r="O99" s="410">
        <f>SUM(Yhteenveto[[#This Row],[Valtionosuus ennen verotuloihin perustuvaa valtionosuuksien tasausta]]+Yhteenveto[[#This Row],[Verotuloihin perustuva valtionosuuksien tasaus]])</f>
        <v>16788648.771458343</v>
      </c>
      <c r="P99" s="412">
        <v>112950.317652</v>
      </c>
      <c r="Q99" s="411">
        <v>4439129.3387680463</v>
      </c>
      <c r="R99" s="411">
        <v>-30949.45296843633</v>
      </c>
      <c r="S99" s="139">
        <f>SUM(Yhteenveto[[#This Row],[Kunnan  peruspalvelujen valtionosuus ]:[Verolykkäysten takaisinperintä vuonna 2022]])</f>
        <v>21309778.97490995</v>
      </c>
      <c r="T99" s="39">
        <v>1775815</v>
      </c>
    </row>
    <row r="100" spans="1:20" ht="15" x14ac:dyDescent="0.25">
      <c r="A100" s="36">
        <v>272</v>
      </c>
      <c r="B100" s="13" t="s">
        <v>110</v>
      </c>
      <c r="C100" s="15">
        <v>47772</v>
      </c>
      <c r="D100" s="15">
        <v>200773359.72999996</v>
      </c>
      <c r="E100" s="15">
        <v>64645074.663302504</v>
      </c>
      <c r="F100" s="15">
        <v>12126237.305237867</v>
      </c>
      <c r="G100" s="15">
        <f>Yhteenveto[[#This Row],[Ikärakenne, laskennallinen kustannus]]+Yhteenveto[[#This Row],[Sairastavuus, laskennallinen kustannus]]+Yhteenveto[[#This Row],[Muut laskennalliset kustannukset yhteensä]]</f>
        <v>277544671.69854033</v>
      </c>
      <c r="H100" s="444">
        <v>4290.5200000000004</v>
      </c>
      <c r="I100" s="17">
        <v>204966721.44000003</v>
      </c>
      <c r="J100" s="17">
        <v>72577950.258540303</v>
      </c>
      <c r="K100" s="37">
        <v>2194522.6245210199</v>
      </c>
      <c r="L100" s="15">
        <v>-1882571.4657472272</v>
      </c>
      <c r="M100" s="14">
        <v>72889901.417314097</v>
      </c>
      <c r="N100" s="38">
        <v>12838295.759171275</v>
      </c>
      <c r="O100" s="410">
        <f>SUM(Yhteenveto[[#This Row],[Valtionosuus ennen verotuloihin perustuvaa valtionosuuksien tasausta]]+Yhteenveto[[#This Row],[Verotuloihin perustuva valtionosuuksien tasaus]])</f>
        <v>85728197.176485375</v>
      </c>
      <c r="P100" s="412">
        <v>-25963.534480000031</v>
      </c>
      <c r="Q100" s="411">
        <v>23965755.419812255</v>
      </c>
      <c r="R100" s="411">
        <v>-225862.48209874093</v>
      </c>
      <c r="S100" s="139">
        <f>SUM(Yhteenveto[[#This Row],[Kunnan  peruspalvelujen valtionosuus ]:[Verolykkäysten takaisinperintä vuonna 2022]])</f>
        <v>109442126.57971887</v>
      </c>
      <c r="T100" s="39">
        <v>9120177</v>
      </c>
    </row>
    <row r="101" spans="1:20" ht="15" x14ac:dyDescent="0.25">
      <c r="A101" s="36">
        <v>273</v>
      </c>
      <c r="B101" s="13" t="s">
        <v>111</v>
      </c>
      <c r="C101" s="15">
        <v>3925</v>
      </c>
      <c r="D101" s="15">
        <v>15355455.079999998</v>
      </c>
      <c r="E101" s="15">
        <v>6052548.8303734288</v>
      </c>
      <c r="F101" s="15">
        <v>2927341.3030604124</v>
      </c>
      <c r="G101" s="15">
        <f>Yhteenveto[[#This Row],[Ikärakenne, laskennallinen kustannus]]+Yhteenveto[[#This Row],[Sairastavuus, laskennallinen kustannus]]+Yhteenveto[[#This Row],[Muut laskennalliset kustannukset yhteensä]]</f>
        <v>24335345.213433839</v>
      </c>
      <c r="H101" s="444">
        <v>4290.5200000000004</v>
      </c>
      <c r="I101" s="17">
        <v>16840291</v>
      </c>
      <c r="J101" s="17">
        <v>7495054.2134338394</v>
      </c>
      <c r="K101" s="37">
        <v>4743358.3778257454</v>
      </c>
      <c r="L101" s="15">
        <v>-48362.228408514056</v>
      </c>
      <c r="M101" s="14">
        <v>12190050.36285107</v>
      </c>
      <c r="N101" s="38">
        <v>2953760.8288024138</v>
      </c>
      <c r="O101" s="410">
        <f>SUM(Yhteenveto[[#This Row],[Valtionosuus ennen verotuloihin perustuvaa valtionosuuksien tasausta]]+Yhteenveto[[#This Row],[Verotuloihin perustuva valtionosuuksien tasaus]])</f>
        <v>15143811.191653484</v>
      </c>
      <c r="P101" s="412">
        <v>109473.1118</v>
      </c>
      <c r="Q101" s="411">
        <v>2418388.6175783691</v>
      </c>
      <c r="R101" s="411">
        <v>-17802.367804908288</v>
      </c>
      <c r="S101" s="139">
        <f>SUM(Yhteenveto[[#This Row],[Kunnan  peruspalvelujen valtionosuus ]:[Verolykkäysten takaisinperintä vuonna 2022]])</f>
        <v>17653870.553226948</v>
      </c>
      <c r="T101" s="39">
        <v>1471156</v>
      </c>
    </row>
    <row r="102" spans="1:20" ht="15" x14ac:dyDescent="0.25">
      <c r="A102" s="36">
        <v>275</v>
      </c>
      <c r="B102" s="13" t="s">
        <v>112</v>
      </c>
      <c r="C102" s="15">
        <v>2593</v>
      </c>
      <c r="D102" s="15">
        <v>11416877.529999999</v>
      </c>
      <c r="E102" s="15">
        <v>4687735.6595672593</v>
      </c>
      <c r="F102" s="15">
        <v>819854.12056907173</v>
      </c>
      <c r="G102" s="15">
        <f>Yhteenveto[[#This Row],[Ikärakenne, laskennallinen kustannus]]+Yhteenveto[[#This Row],[Sairastavuus, laskennallinen kustannus]]+Yhteenveto[[#This Row],[Muut laskennalliset kustannukset yhteensä]]</f>
        <v>16924467.310136329</v>
      </c>
      <c r="H102" s="444">
        <v>4290.5200000000004</v>
      </c>
      <c r="I102" s="17">
        <v>11125318.360000001</v>
      </c>
      <c r="J102" s="17">
        <v>5799148.9501363281</v>
      </c>
      <c r="K102" s="37">
        <v>239219.84617977933</v>
      </c>
      <c r="L102" s="15">
        <v>142846.72080117662</v>
      </c>
      <c r="M102" s="14">
        <v>6181215.5171172842</v>
      </c>
      <c r="N102" s="38">
        <v>2414103.9216854153</v>
      </c>
      <c r="O102" s="410">
        <f>SUM(Yhteenveto[[#This Row],[Valtionosuus ennen verotuloihin perustuvaa valtionosuuksien tasausta]]+Yhteenveto[[#This Row],[Verotuloihin perustuva valtionosuuksien tasaus]])</f>
        <v>8595319.4388027005</v>
      </c>
      <c r="P102" s="412">
        <v>72331.247319999995</v>
      </c>
      <c r="Q102" s="411">
        <v>1743090.1037800577</v>
      </c>
      <c r="R102" s="411">
        <v>-10442.044550105878</v>
      </c>
      <c r="S102" s="139">
        <f>SUM(Yhteenveto[[#This Row],[Kunnan  peruspalvelujen valtionosuus ]:[Verolykkäysten takaisinperintä vuonna 2022]])</f>
        <v>10400298.745352652</v>
      </c>
      <c r="T102" s="39">
        <v>866691</v>
      </c>
    </row>
    <row r="103" spans="1:20" ht="15" x14ac:dyDescent="0.25">
      <c r="A103" s="36">
        <v>276</v>
      </c>
      <c r="B103" s="13" t="s">
        <v>113</v>
      </c>
      <c r="C103" s="15">
        <v>14857</v>
      </c>
      <c r="D103" s="15">
        <v>60404980.980000012</v>
      </c>
      <c r="E103" s="15">
        <v>16437211.429252684</v>
      </c>
      <c r="F103" s="15">
        <v>2767824.3081902601</v>
      </c>
      <c r="G103" s="15">
        <f>Yhteenveto[[#This Row],[Ikärakenne, laskennallinen kustannus]]+Yhteenveto[[#This Row],[Sairastavuus, laskennallinen kustannus]]+Yhteenveto[[#This Row],[Muut laskennalliset kustannukset yhteensä]]</f>
        <v>79610016.71744296</v>
      </c>
      <c r="H103" s="444">
        <v>4290.5200000000004</v>
      </c>
      <c r="I103" s="17">
        <v>63744255.640000008</v>
      </c>
      <c r="J103" s="17">
        <v>15865761.077442952</v>
      </c>
      <c r="K103" s="37">
        <v>134169.94506080591</v>
      </c>
      <c r="L103" s="15">
        <v>-836440.98415809148</v>
      </c>
      <c r="M103" s="14">
        <v>15163490.038345667</v>
      </c>
      <c r="N103" s="38">
        <v>7652285.6165110264</v>
      </c>
      <c r="O103" s="410">
        <f>SUM(Yhteenveto[[#This Row],[Valtionosuus ennen verotuloihin perustuvaa valtionosuuksien tasausta]]+Yhteenveto[[#This Row],[Verotuloihin perustuva valtionosuuksien tasaus]])</f>
        <v>22815775.654856693</v>
      </c>
      <c r="P103" s="412">
        <v>-135283.13054799999</v>
      </c>
      <c r="Q103" s="411">
        <v>6477757.1703162827</v>
      </c>
      <c r="R103" s="411">
        <v>-62709.011665433623</v>
      </c>
      <c r="S103" s="139">
        <f>SUM(Yhteenveto[[#This Row],[Kunnan  peruspalvelujen valtionosuus ]:[Verolykkäysten takaisinperintä vuonna 2022]])</f>
        <v>29095540.682959542</v>
      </c>
      <c r="T103" s="39">
        <v>2424628</v>
      </c>
    </row>
    <row r="104" spans="1:20" ht="15" x14ac:dyDescent="0.25">
      <c r="A104" s="36">
        <v>280</v>
      </c>
      <c r="B104" s="13" t="s">
        <v>114</v>
      </c>
      <c r="C104" s="15">
        <v>2068</v>
      </c>
      <c r="D104" s="15">
        <v>8630518.7300000004</v>
      </c>
      <c r="E104" s="15">
        <v>2563727.9237166871</v>
      </c>
      <c r="F104" s="15">
        <v>1507470.8942591432</v>
      </c>
      <c r="G104" s="15">
        <f>Yhteenveto[[#This Row],[Ikärakenne, laskennallinen kustannus]]+Yhteenveto[[#This Row],[Sairastavuus, laskennallinen kustannus]]+Yhteenveto[[#This Row],[Muut laskennalliset kustannukset yhteensä]]</f>
        <v>12701717.547975831</v>
      </c>
      <c r="H104" s="444">
        <v>4290.5200000000004</v>
      </c>
      <c r="I104" s="17">
        <v>8872795.3600000013</v>
      </c>
      <c r="J104" s="17">
        <v>3828922.1879758295</v>
      </c>
      <c r="K104" s="37">
        <v>227565.40148974166</v>
      </c>
      <c r="L104" s="15">
        <v>133774.65966441386</v>
      </c>
      <c r="M104" s="14">
        <v>4190262.249129985</v>
      </c>
      <c r="N104" s="38">
        <v>1884805.3388459252</v>
      </c>
      <c r="O104" s="410">
        <f>SUM(Yhteenveto[[#This Row],[Valtionosuus ennen verotuloihin perustuvaa valtionosuuksien tasausta]]+Yhteenveto[[#This Row],[Verotuloihin perustuva valtionosuuksien tasaus]])</f>
        <v>6075067.5879759099</v>
      </c>
      <c r="P104" s="412">
        <v>-639400.47600000002</v>
      </c>
      <c r="Q104" s="411">
        <v>1642759.1646089456</v>
      </c>
      <c r="R104" s="411">
        <v>-7747.325920658468</v>
      </c>
      <c r="S104" s="139">
        <f>SUM(Yhteenveto[[#This Row],[Kunnan  peruspalvelujen valtionosuus ]:[Verolykkäysten takaisinperintä vuonna 2022]])</f>
        <v>7070678.950664198</v>
      </c>
      <c r="T104" s="39">
        <v>589223</v>
      </c>
    </row>
    <row r="105" spans="1:20" ht="15" x14ac:dyDescent="0.25">
      <c r="A105" s="36">
        <v>284</v>
      </c>
      <c r="B105" s="13" t="s">
        <v>115</v>
      </c>
      <c r="C105" s="15">
        <v>2292</v>
      </c>
      <c r="D105" s="15">
        <v>10802601.689999999</v>
      </c>
      <c r="E105" s="15">
        <v>3434527.6086124051</v>
      </c>
      <c r="F105" s="15">
        <v>637417.331132391</v>
      </c>
      <c r="G105" s="15">
        <f>Yhteenveto[[#This Row],[Ikärakenne, laskennallinen kustannus]]+Yhteenveto[[#This Row],[Sairastavuus, laskennallinen kustannus]]+Yhteenveto[[#This Row],[Muut laskennalliset kustannukset yhteensä]]</f>
        <v>14874546.629744796</v>
      </c>
      <c r="H105" s="444">
        <v>4290.5200000000004</v>
      </c>
      <c r="I105" s="17">
        <v>9833871.8400000017</v>
      </c>
      <c r="J105" s="17">
        <v>5040674.7897447944</v>
      </c>
      <c r="K105" s="37">
        <v>102438.21245963803</v>
      </c>
      <c r="L105" s="15">
        <v>51095.425464885906</v>
      </c>
      <c r="M105" s="14">
        <v>5194208.4276693184</v>
      </c>
      <c r="N105" s="38">
        <v>1773082.0180479349</v>
      </c>
      <c r="O105" s="410">
        <f>SUM(Yhteenveto[[#This Row],[Valtionosuus ennen verotuloihin perustuvaa valtionosuuksien tasausta]]+Yhteenveto[[#This Row],[Verotuloihin perustuva valtionosuuksien tasaus]])</f>
        <v>6967290.4457172528</v>
      </c>
      <c r="P105" s="412">
        <v>1181922.0920000002</v>
      </c>
      <c r="Q105" s="411">
        <v>1526082.0054772694</v>
      </c>
      <c r="R105" s="411">
        <v>-8446.584385429378</v>
      </c>
      <c r="S105" s="139">
        <f>SUM(Yhteenveto[[#This Row],[Kunnan  peruspalvelujen valtionosuus ]:[Verolykkäysten takaisinperintä vuonna 2022]])</f>
        <v>9666847.9588090945</v>
      </c>
      <c r="T105" s="39">
        <v>805571</v>
      </c>
    </row>
    <row r="106" spans="1:20" ht="15" x14ac:dyDescent="0.25">
      <c r="A106" s="36">
        <v>285</v>
      </c>
      <c r="B106" s="13" t="s">
        <v>116</v>
      </c>
      <c r="C106" s="15">
        <v>51668</v>
      </c>
      <c r="D106" s="15">
        <v>203819205.39999998</v>
      </c>
      <c r="E106" s="15">
        <v>97027765.786185622</v>
      </c>
      <c r="F106" s="15">
        <v>20033351.795149639</v>
      </c>
      <c r="G106" s="15">
        <f>Yhteenveto[[#This Row],[Ikärakenne, laskennallinen kustannus]]+Yhteenveto[[#This Row],[Sairastavuus, laskennallinen kustannus]]+Yhteenveto[[#This Row],[Muut laskennalliset kustannukset yhteensä]]</f>
        <v>320880322.98133522</v>
      </c>
      <c r="H106" s="444">
        <v>4290.5200000000004</v>
      </c>
      <c r="I106" s="17">
        <v>221682587.36000001</v>
      </c>
      <c r="J106" s="17">
        <v>99197735.621335208</v>
      </c>
      <c r="K106" s="37">
        <v>2580636.2007151721</v>
      </c>
      <c r="L106" s="15">
        <v>-4512988.2336460054</v>
      </c>
      <c r="M106" s="14">
        <v>97265383.588404372</v>
      </c>
      <c r="N106" s="38">
        <v>11051277.291298274</v>
      </c>
      <c r="O106" s="410">
        <f>SUM(Yhteenveto[[#This Row],[Valtionosuus ennen verotuloihin perustuvaa valtionosuuksien tasausta]]+Yhteenveto[[#This Row],[Verotuloihin perustuva valtionosuuksien tasaus]])</f>
        <v>108316660.87970264</v>
      </c>
      <c r="P106" s="412">
        <v>-702635.54358800012</v>
      </c>
      <c r="Q106" s="411">
        <v>24804589.630415305</v>
      </c>
      <c r="R106" s="411">
        <v>-260828.57703982416</v>
      </c>
      <c r="S106" s="139">
        <f>SUM(Yhteenveto[[#This Row],[Kunnan  peruspalvelujen valtionosuus ]:[Verolykkäysten takaisinperintä vuonna 2022]])</f>
        <v>132157786.38949013</v>
      </c>
      <c r="T106" s="39">
        <v>11013148</v>
      </c>
    </row>
    <row r="107" spans="1:20" ht="15" x14ac:dyDescent="0.25">
      <c r="A107" s="36">
        <v>286</v>
      </c>
      <c r="B107" s="13" t="s">
        <v>117</v>
      </c>
      <c r="C107" s="15">
        <v>81187</v>
      </c>
      <c r="D107" s="15">
        <v>325610803.28000003</v>
      </c>
      <c r="E107" s="15">
        <v>130280328.76347624</v>
      </c>
      <c r="F107" s="15">
        <v>21275407.808141127</v>
      </c>
      <c r="G107" s="15">
        <f>Yhteenveto[[#This Row],[Ikärakenne, laskennallinen kustannus]]+Yhteenveto[[#This Row],[Sairastavuus, laskennallinen kustannus]]+Yhteenveto[[#This Row],[Muut laskennalliset kustannukset yhteensä]]</f>
        <v>477166539.8516174</v>
      </c>
      <c r="H107" s="444">
        <v>4290.5200000000004</v>
      </c>
      <c r="I107" s="17">
        <v>348334447.24000001</v>
      </c>
      <c r="J107" s="17">
        <v>128832092.61161739</v>
      </c>
      <c r="K107" s="37">
        <v>3280714.711007392</v>
      </c>
      <c r="L107" s="15">
        <v>-4988386.6667205812</v>
      </c>
      <c r="M107" s="14">
        <v>127124420.65590419</v>
      </c>
      <c r="N107" s="38">
        <v>15203518.998119034</v>
      </c>
      <c r="O107" s="410">
        <f>SUM(Yhteenveto[[#This Row],[Valtionosuus ennen verotuloihin perustuvaa valtionosuuksien tasausta]]+Yhteenveto[[#This Row],[Verotuloihin perustuva valtionosuuksien tasaus]])</f>
        <v>142327939.65402323</v>
      </c>
      <c r="P107" s="412">
        <v>-158791.90375999967</v>
      </c>
      <c r="Q107" s="411">
        <v>41617699.214421898</v>
      </c>
      <c r="R107" s="411">
        <v>-410311.49727250991</v>
      </c>
      <c r="S107" s="139">
        <f>SUM(Yhteenveto[[#This Row],[Kunnan  peruspalvelujen valtionosuus ]:[Verolykkäysten takaisinperintä vuonna 2022]])</f>
        <v>183376535.46741262</v>
      </c>
      <c r="T107" s="39">
        <v>15281378</v>
      </c>
    </row>
    <row r="108" spans="1:20" ht="15" x14ac:dyDescent="0.25">
      <c r="A108" s="36">
        <v>287</v>
      </c>
      <c r="B108" s="13" t="s">
        <v>118</v>
      </c>
      <c r="C108" s="15">
        <v>6404</v>
      </c>
      <c r="D108" s="15">
        <v>28077182.009999998</v>
      </c>
      <c r="E108" s="15">
        <v>10551784.93837335</v>
      </c>
      <c r="F108" s="15">
        <v>2922292.6210437007</v>
      </c>
      <c r="G108" s="15">
        <f>Yhteenveto[[#This Row],[Ikärakenne, laskennallinen kustannus]]+Yhteenveto[[#This Row],[Sairastavuus, laskennallinen kustannus]]+Yhteenveto[[#This Row],[Muut laskennalliset kustannukset yhteensä]]</f>
        <v>41551259.569417045</v>
      </c>
      <c r="H108" s="444">
        <v>4290.5200000000004</v>
      </c>
      <c r="I108" s="17">
        <v>27476490.080000002</v>
      </c>
      <c r="J108" s="17">
        <v>14074769.489417043</v>
      </c>
      <c r="K108" s="37">
        <v>1057242.9716012808</v>
      </c>
      <c r="L108" s="15">
        <v>-243848.80504448479</v>
      </c>
      <c r="M108" s="14">
        <v>14888163.655973839</v>
      </c>
      <c r="N108" s="38">
        <v>3951411.1382974857</v>
      </c>
      <c r="O108" s="410">
        <f>SUM(Yhteenveto[[#This Row],[Valtionosuus ennen verotuloihin perustuvaa valtionosuuksien tasausta]]+Yhteenveto[[#This Row],[Verotuloihin perustuva valtionosuuksien tasaus]])</f>
        <v>18839574.794271324</v>
      </c>
      <c r="P108" s="412">
        <v>724728.39500000002</v>
      </c>
      <c r="Q108" s="411">
        <v>4515172.6808816046</v>
      </c>
      <c r="R108" s="411">
        <v>-28748.729192568549</v>
      </c>
      <c r="S108" s="139">
        <f>SUM(Yhteenveto[[#This Row],[Kunnan  peruspalvelujen valtionosuus ]:[Verolykkäysten takaisinperintä vuonna 2022]])</f>
        <v>24050727.140960358</v>
      </c>
      <c r="T108" s="39">
        <v>2004228</v>
      </c>
    </row>
    <row r="109" spans="1:20" ht="15" x14ac:dyDescent="0.25">
      <c r="A109" s="36">
        <v>288</v>
      </c>
      <c r="B109" s="13" t="s">
        <v>119</v>
      </c>
      <c r="C109" s="15">
        <v>6416</v>
      </c>
      <c r="D109" s="15">
        <v>28552123.640000001</v>
      </c>
      <c r="E109" s="15">
        <v>7412766.4892707737</v>
      </c>
      <c r="F109" s="15">
        <v>3195851.197450676</v>
      </c>
      <c r="G109" s="15">
        <f>Yhteenveto[[#This Row],[Ikärakenne, laskennallinen kustannus]]+Yhteenveto[[#This Row],[Sairastavuus, laskennallinen kustannus]]+Yhteenveto[[#This Row],[Muut laskennalliset kustannukset yhteensä]]</f>
        <v>39160741.326721452</v>
      </c>
      <c r="H109" s="444">
        <v>4290.5200000000004</v>
      </c>
      <c r="I109" s="17">
        <v>27527976.320000004</v>
      </c>
      <c r="J109" s="17">
        <v>11632765.006721448</v>
      </c>
      <c r="K109" s="37">
        <v>199302.72423818934</v>
      </c>
      <c r="L109" s="15">
        <v>-413844.51131405623</v>
      </c>
      <c r="M109" s="14">
        <v>11418223.21964558</v>
      </c>
      <c r="N109" s="38">
        <v>3708985.6355232853</v>
      </c>
      <c r="O109" s="410">
        <f>SUM(Yhteenveto[[#This Row],[Valtionosuus ennen verotuloihin perustuvaa valtionosuuksien tasausta]]+Yhteenveto[[#This Row],[Verotuloihin perustuva valtionosuuksien tasaus]])</f>
        <v>15127208.855168866</v>
      </c>
      <c r="P109" s="412">
        <v>-636717.67680000002</v>
      </c>
      <c r="Q109" s="411">
        <v>4126765.7662033048</v>
      </c>
      <c r="R109" s="411">
        <v>-27557.635434109055</v>
      </c>
      <c r="S109" s="139">
        <f>SUM(Yhteenveto[[#This Row],[Kunnan  peruspalvelujen valtionosuus ]:[Verolykkäysten takaisinperintä vuonna 2022]])</f>
        <v>18589699.309138063</v>
      </c>
      <c r="T109" s="39">
        <v>1549142</v>
      </c>
    </row>
    <row r="110" spans="1:20" ht="15" x14ac:dyDescent="0.25">
      <c r="A110" s="36">
        <v>290</v>
      </c>
      <c r="B110" s="13" t="s">
        <v>120</v>
      </c>
      <c r="C110" s="15">
        <v>8042</v>
      </c>
      <c r="D110" s="15">
        <v>33733430.989999995</v>
      </c>
      <c r="E110" s="15">
        <v>16409590.063510029</v>
      </c>
      <c r="F110" s="15">
        <v>5405600.6651514638</v>
      </c>
      <c r="G110" s="15">
        <f>Yhteenveto[[#This Row],[Ikärakenne, laskennallinen kustannus]]+Yhteenveto[[#This Row],[Sairastavuus, laskennallinen kustannus]]+Yhteenveto[[#This Row],[Muut laskennalliset kustannukset yhteensä]]</f>
        <v>55548621.718661487</v>
      </c>
      <c r="H110" s="444">
        <v>4290.5200000000004</v>
      </c>
      <c r="I110" s="17">
        <v>34504361.840000004</v>
      </c>
      <c r="J110" s="17">
        <v>21044259.878661484</v>
      </c>
      <c r="K110" s="37">
        <v>4062984.4179265406</v>
      </c>
      <c r="L110" s="15">
        <v>203204.00288053724</v>
      </c>
      <c r="M110" s="14">
        <v>25310448.299468562</v>
      </c>
      <c r="N110" s="38">
        <v>5965000.3052184386</v>
      </c>
      <c r="O110" s="410">
        <f>SUM(Yhteenveto[[#This Row],[Valtionosuus ennen verotuloihin perustuvaa valtionosuuksien tasausta]]+Yhteenveto[[#This Row],[Verotuloihin perustuva valtionosuuksien tasaus]])</f>
        <v>31275448.604687002</v>
      </c>
      <c r="P110" s="412">
        <v>-71541.311999999991</v>
      </c>
      <c r="Q110" s="411">
        <v>5420091.8703056201</v>
      </c>
      <c r="R110" s="411">
        <v>-33437.556274394832</v>
      </c>
      <c r="S110" s="139">
        <f>SUM(Yhteenveto[[#This Row],[Kunnan  peruspalvelujen valtionosuus ]:[Verolykkäysten takaisinperintä vuonna 2022]])</f>
        <v>36590561.606718235</v>
      </c>
      <c r="T110" s="39">
        <v>3049214</v>
      </c>
    </row>
    <row r="111" spans="1:20" ht="15" x14ac:dyDescent="0.25">
      <c r="A111" s="36">
        <v>291</v>
      </c>
      <c r="B111" s="40" t="s">
        <v>121</v>
      </c>
      <c r="C111" s="15">
        <v>2161</v>
      </c>
      <c r="D111" s="15">
        <v>9698535.4900000002</v>
      </c>
      <c r="E111" s="15">
        <v>4776844.2449105429</v>
      </c>
      <c r="F111" s="15">
        <v>947244.45329171419</v>
      </c>
      <c r="G111" s="15">
        <f>Yhteenveto[[#This Row],[Ikärakenne, laskennallinen kustannus]]+Yhteenveto[[#This Row],[Sairastavuus, laskennallinen kustannus]]+Yhteenveto[[#This Row],[Muut laskennalliset kustannukset yhteensä]]</f>
        <v>15422624.188202258</v>
      </c>
      <c r="H111" s="444">
        <v>4290.5200000000004</v>
      </c>
      <c r="I111" s="17">
        <v>9271813.7200000007</v>
      </c>
      <c r="J111" s="17">
        <v>6150810.4682022575</v>
      </c>
      <c r="K111" s="37">
        <v>464250.66680919135</v>
      </c>
      <c r="L111" s="15">
        <v>-93448.402670799158</v>
      </c>
      <c r="M111" s="14">
        <v>6521612.7323406497</v>
      </c>
      <c r="N111" s="38">
        <v>1418900.3113535561</v>
      </c>
      <c r="O111" s="410">
        <f>SUM(Yhteenveto[[#This Row],[Valtionosuus ennen verotuloihin perustuvaa valtionosuuksien tasausta]]+Yhteenveto[[#This Row],[Verotuloihin perustuva valtionosuuksien tasaus]])</f>
        <v>7940513.0436942056</v>
      </c>
      <c r="P111" s="412">
        <v>-11923.552</v>
      </c>
      <c r="Q111" s="411">
        <v>1452887.5836469331</v>
      </c>
      <c r="R111" s="411">
        <v>-9758.7551052062463</v>
      </c>
      <c r="S111" s="139">
        <f>SUM(Yhteenveto[[#This Row],[Kunnan  peruspalvelujen valtionosuus ]:[Verolykkäysten takaisinperintä vuonna 2022]])</f>
        <v>9371718.3202359322</v>
      </c>
      <c r="T111" s="39">
        <v>780977</v>
      </c>
    </row>
    <row r="112" spans="1:20" ht="15" x14ac:dyDescent="0.25">
      <c r="A112" s="36">
        <v>297</v>
      </c>
      <c r="B112" s="13" t="s">
        <v>122</v>
      </c>
      <c r="C112" s="15">
        <v>120210</v>
      </c>
      <c r="D112" s="15">
        <v>448128621.17000002</v>
      </c>
      <c r="E112" s="15">
        <v>193993664.93652633</v>
      </c>
      <c r="F112" s="15">
        <v>28112984.437693715</v>
      </c>
      <c r="G112" s="15">
        <f>Yhteenveto[[#This Row],[Ikärakenne, laskennallinen kustannus]]+Yhteenveto[[#This Row],[Sairastavuus, laskennallinen kustannus]]+Yhteenveto[[#This Row],[Muut laskennalliset kustannukset yhteensä]]</f>
        <v>670235270.54422009</v>
      </c>
      <c r="H112" s="444">
        <v>4290.5200000000004</v>
      </c>
      <c r="I112" s="17">
        <v>515763409.20000005</v>
      </c>
      <c r="J112" s="17">
        <v>154471861.34422004</v>
      </c>
      <c r="K112" s="37">
        <v>5441509.3051400855</v>
      </c>
      <c r="L112" s="15">
        <v>-12443098.142358243</v>
      </c>
      <c r="M112" s="14">
        <v>147470272.50700188</v>
      </c>
      <c r="N112" s="38">
        <v>36696809.955954321</v>
      </c>
      <c r="O112" s="410">
        <f>SUM(Yhteenveto[[#This Row],[Valtionosuus ennen verotuloihin perustuvaa valtionosuuksien tasausta]]+Yhteenveto[[#This Row],[Verotuloihin perustuva valtionosuuksien tasaus]])</f>
        <v>184167082.46295619</v>
      </c>
      <c r="P112" s="412">
        <v>-3116010.1625960013</v>
      </c>
      <c r="Q112" s="411">
        <v>60498841.453352302</v>
      </c>
      <c r="R112" s="411">
        <v>-554861.36763043457</v>
      </c>
      <c r="S112" s="139">
        <f>SUM(Yhteenveto[[#This Row],[Kunnan  peruspalvelujen valtionosuus ]:[Verolykkäysten takaisinperintä vuonna 2022]])</f>
        <v>240995052.38608208</v>
      </c>
      <c r="T112" s="39">
        <v>20082921</v>
      </c>
    </row>
    <row r="113" spans="1:20" ht="15" x14ac:dyDescent="0.25">
      <c r="A113" s="36">
        <v>300</v>
      </c>
      <c r="B113" s="13" t="s">
        <v>123</v>
      </c>
      <c r="C113" s="15">
        <v>3534</v>
      </c>
      <c r="D113" s="15">
        <v>16409853.869999999</v>
      </c>
      <c r="E113" s="15">
        <v>7077482.8146238774</v>
      </c>
      <c r="F113" s="15">
        <v>829035.86358791683</v>
      </c>
      <c r="G113" s="15">
        <f>Yhteenveto[[#This Row],[Ikärakenne, laskennallinen kustannus]]+Yhteenveto[[#This Row],[Sairastavuus, laskennallinen kustannus]]+Yhteenveto[[#This Row],[Muut laskennalliset kustannukset yhteensä]]</f>
        <v>24316372.548211791</v>
      </c>
      <c r="H113" s="444">
        <v>4290.5200000000004</v>
      </c>
      <c r="I113" s="17">
        <v>15162697.680000002</v>
      </c>
      <c r="J113" s="17">
        <v>9153674.8682117891</v>
      </c>
      <c r="K113" s="37">
        <v>137295.48082583499</v>
      </c>
      <c r="L113" s="15">
        <v>-165636.59410445407</v>
      </c>
      <c r="M113" s="14">
        <v>9125333.754933171</v>
      </c>
      <c r="N113" s="38">
        <v>3375166.5559355067</v>
      </c>
      <c r="O113" s="410">
        <f>SUM(Yhteenveto[[#This Row],[Valtionosuus ennen verotuloihin perustuvaa valtionosuuksien tasausta]]+Yhteenveto[[#This Row],[Verotuloihin perustuva valtionosuuksien tasaus]])</f>
        <v>12500500.310868677</v>
      </c>
      <c r="P113" s="412">
        <v>405549.8124</v>
      </c>
      <c r="Q113" s="411">
        <v>2400226.4620872168</v>
      </c>
      <c r="R113" s="411">
        <v>-12761.192137644752</v>
      </c>
      <c r="S113" s="139">
        <f>SUM(Yhteenveto[[#This Row],[Kunnan  peruspalvelujen valtionosuus ]:[Verolykkäysten takaisinperintä vuonna 2022]])</f>
        <v>15293515.393218247</v>
      </c>
      <c r="T113" s="39">
        <v>1274459</v>
      </c>
    </row>
    <row r="114" spans="1:20" ht="15" x14ac:dyDescent="0.25">
      <c r="A114" s="36">
        <v>301</v>
      </c>
      <c r="B114" s="13" t="s">
        <v>124</v>
      </c>
      <c r="C114" s="15">
        <v>20456</v>
      </c>
      <c r="D114" s="15">
        <v>87925015.549999997</v>
      </c>
      <c r="E114" s="15">
        <v>38267114.373674132</v>
      </c>
      <c r="F114" s="15">
        <v>4186119.6943921447</v>
      </c>
      <c r="G114" s="15">
        <f>Yhteenveto[[#This Row],[Ikärakenne, laskennallinen kustannus]]+Yhteenveto[[#This Row],[Sairastavuus, laskennallinen kustannus]]+Yhteenveto[[#This Row],[Muut laskennalliset kustannukset yhteensä]]</f>
        <v>130378249.61806628</v>
      </c>
      <c r="H114" s="444">
        <v>4290.5200000000004</v>
      </c>
      <c r="I114" s="17">
        <v>87766877.120000005</v>
      </c>
      <c r="J114" s="17">
        <v>42611372.498066276</v>
      </c>
      <c r="K114" s="37">
        <v>721312.71780912997</v>
      </c>
      <c r="L114" s="15">
        <v>-1139346.5204654357</v>
      </c>
      <c r="M114" s="14">
        <v>42193338.695409976</v>
      </c>
      <c r="N114" s="38">
        <v>18741082.932864569</v>
      </c>
      <c r="O114" s="410">
        <f>SUM(Yhteenveto[[#This Row],[Valtionosuus ennen verotuloihin perustuvaa valtionosuuksien tasausta]]+Yhteenveto[[#This Row],[Verotuloihin perustuva valtionosuuksien tasaus]])</f>
        <v>60934421.628274545</v>
      </c>
      <c r="P114" s="412">
        <v>332637.29192000011</v>
      </c>
      <c r="Q114" s="411">
        <v>13550668.447766529</v>
      </c>
      <c r="R114" s="411">
        <v>-76578.226224070735</v>
      </c>
      <c r="S114" s="139">
        <f>SUM(Yhteenveto[[#This Row],[Kunnan  peruspalvelujen valtionosuus ]:[Verolykkäysten takaisinperintä vuonna 2022]])</f>
        <v>74741149.141737014</v>
      </c>
      <c r="T114" s="39">
        <v>6228429</v>
      </c>
    </row>
    <row r="115" spans="1:20" ht="15" x14ac:dyDescent="0.25">
      <c r="A115" s="36">
        <v>304</v>
      </c>
      <c r="B115" s="13" t="s">
        <v>125</v>
      </c>
      <c r="C115" s="15">
        <v>962</v>
      </c>
      <c r="D115" s="15">
        <v>3622719.8699999996</v>
      </c>
      <c r="E115" s="15">
        <v>1443311.2316109596</v>
      </c>
      <c r="F115" s="15">
        <v>722783.93968325644</v>
      </c>
      <c r="G115" s="15">
        <f>Yhteenveto[[#This Row],[Ikärakenne, laskennallinen kustannus]]+Yhteenveto[[#This Row],[Sairastavuus, laskennallinen kustannus]]+Yhteenveto[[#This Row],[Muut laskennalliset kustannukset yhteensä]]</f>
        <v>5788815.0412942162</v>
      </c>
      <c r="H115" s="444">
        <v>4290.5200000000004</v>
      </c>
      <c r="I115" s="17">
        <v>4127480.24</v>
      </c>
      <c r="J115" s="17">
        <v>1661334.801294216</v>
      </c>
      <c r="K115" s="37">
        <v>146313.62188905061</v>
      </c>
      <c r="L115" s="15">
        <v>-485.06842561393569</v>
      </c>
      <c r="M115" s="14">
        <v>1807163.3547576526</v>
      </c>
      <c r="N115" s="38">
        <v>167674.75482745751</v>
      </c>
      <c r="O115" s="410">
        <f>SUM(Yhteenveto[[#This Row],[Valtionosuus ennen verotuloihin perustuvaa valtionosuuksien tasausta]]+Yhteenveto[[#This Row],[Verotuloihin perustuva valtionosuuksien tasaus]])</f>
        <v>1974838.1095851101</v>
      </c>
      <c r="P115" s="412">
        <v>-205681.27200000003</v>
      </c>
      <c r="Q115" s="411">
        <v>564220.19174632011</v>
      </c>
      <c r="R115" s="411">
        <v>-5078.2579393749193</v>
      </c>
      <c r="S115" s="139">
        <f>SUM(Yhteenveto[[#This Row],[Kunnan  peruspalvelujen valtionosuus ]:[Verolykkäysten takaisinperintä vuonna 2022]])</f>
        <v>2328298.7713920549</v>
      </c>
      <c r="T115" s="39">
        <v>194025</v>
      </c>
    </row>
    <row r="116" spans="1:20" ht="15" x14ac:dyDescent="0.25">
      <c r="A116" s="36">
        <v>305</v>
      </c>
      <c r="B116" s="13" t="s">
        <v>126</v>
      </c>
      <c r="C116" s="15">
        <v>15213</v>
      </c>
      <c r="D116" s="15">
        <v>62961655.089999996</v>
      </c>
      <c r="E116" s="15">
        <v>28262714.987713236</v>
      </c>
      <c r="F116" s="15">
        <v>6857359.4451932274</v>
      </c>
      <c r="G116" s="15">
        <f>Yhteenveto[[#This Row],[Ikärakenne, laskennallinen kustannus]]+Yhteenveto[[#This Row],[Sairastavuus, laskennallinen kustannus]]+Yhteenveto[[#This Row],[Muut laskennalliset kustannukset yhteensä]]</f>
        <v>98081729.522906467</v>
      </c>
      <c r="H116" s="444">
        <v>4290.5200000000004</v>
      </c>
      <c r="I116" s="17">
        <v>65271680.760000005</v>
      </c>
      <c r="J116" s="17">
        <v>32810048.762906462</v>
      </c>
      <c r="K116" s="37">
        <v>3496376.9301863033</v>
      </c>
      <c r="L116" s="15">
        <v>-1244905.8430381576</v>
      </c>
      <c r="M116" s="14">
        <v>35061519.850054607</v>
      </c>
      <c r="N116" s="38">
        <v>10898078.891965317</v>
      </c>
      <c r="O116" s="410">
        <f>SUM(Yhteenveto[[#This Row],[Valtionosuus ennen verotuloihin perustuvaa valtionosuuksien tasausta]]+Yhteenveto[[#This Row],[Verotuloihin perustuva valtionosuuksien tasaus]])</f>
        <v>45959598.742019922</v>
      </c>
      <c r="P116" s="412">
        <v>-89352.117799999993</v>
      </c>
      <c r="Q116" s="411">
        <v>8923262.4071447589</v>
      </c>
      <c r="R116" s="411">
        <v>-61328.486047328464</v>
      </c>
      <c r="S116" s="139">
        <f>SUM(Yhteenveto[[#This Row],[Kunnan  peruspalvelujen valtionosuus ]:[Verolykkäysten takaisinperintä vuonna 2022]])</f>
        <v>54732180.545317352</v>
      </c>
      <c r="T116" s="39">
        <v>4561015</v>
      </c>
    </row>
    <row r="117" spans="1:20" ht="15" x14ac:dyDescent="0.25">
      <c r="A117" s="36">
        <v>309</v>
      </c>
      <c r="B117" s="13" t="s">
        <v>127</v>
      </c>
      <c r="C117" s="15">
        <v>6552</v>
      </c>
      <c r="D117" s="15">
        <v>27429277.880000003</v>
      </c>
      <c r="E117" s="15">
        <v>12749460.112395195</v>
      </c>
      <c r="F117" s="15">
        <v>2167677.9280496817</v>
      </c>
      <c r="G117" s="15">
        <f>Yhteenveto[[#This Row],[Ikärakenne, laskennallinen kustannus]]+Yhteenveto[[#This Row],[Sairastavuus, laskennallinen kustannus]]+Yhteenveto[[#This Row],[Muut laskennalliset kustannukset yhteensä]]</f>
        <v>42346415.920444883</v>
      </c>
      <c r="H117" s="444">
        <v>4290.5200000000004</v>
      </c>
      <c r="I117" s="17">
        <v>28111487.040000003</v>
      </c>
      <c r="J117" s="17">
        <v>14234928.880444881</v>
      </c>
      <c r="K117" s="37">
        <v>531551.40575557144</v>
      </c>
      <c r="L117" s="15">
        <v>-581110.8795678491</v>
      </c>
      <c r="M117" s="14">
        <v>14185369.406632604</v>
      </c>
      <c r="N117" s="38">
        <v>6528218.939492425</v>
      </c>
      <c r="O117" s="410">
        <f>SUM(Yhteenveto[[#This Row],[Valtionosuus ennen verotuloihin perustuvaa valtionosuuksien tasausta]]+Yhteenveto[[#This Row],[Verotuloihin perustuva valtionosuuksien tasaus]])</f>
        <v>20713588.346125029</v>
      </c>
      <c r="P117" s="412">
        <v>23981.243960000036</v>
      </c>
      <c r="Q117" s="411">
        <v>4036401.8834294337</v>
      </c>
      <c r="R117" s="411">
        <v>-25602.74301467156</v>
      </c>
      <c r="S117" s="139">
        <f>SUM(Yhteenveto[[#This Row],[Kunnan  peruspalvelujen valtionosuus ]:[Verolykkäysten takaisinperintä vuonna 2022]])</f>
        <v>24748368.730499793</v>
      </c>
      <c r="T117" s="39">
        <v>2062364</v>
      </c>
    </row>
    <row r="118" spans="1:20" ht="15" x14ac:dyDescent="0.25">
      <c r="A118" s="36">
        <v>312</v>
      </c>
      <c r="B118" s="13" t="s">
        <v>128</v>
      </c>
      <c r="C118" s="15">
        <v>1288</v>
      </c>
      <c r="D118" s="15">
        <v>5684461.8399999999</v>
      </c>
      <c r="E118" s="15">
        <v>2323007.2482744507</v>
      </c>
      <c r="F118" s="15">
        <v>632602.06209165324</v>
      </c>
      <c r="G118" s="15">
        <f>Yhteenveto[[#This Row],[Ikärakenne, laskennallinen kustannus]]+Yhteenveto[[#This Row],[Sairastavuus, laskennallinen kustannus]]+Yhteenveto[[#This Row],[Muut laskennalliset kustannukset yhteensä]]</f>
        <v>8640071.1503661051</v>
      </c>
      <c r="H118" s="444">
        <v>4290.5200000000004</v>
      </c>
      <c r="I118" s="17">
        <v>5526189.7600000007</v>
      </c>
      <c r="J118" s="17">
        <v>3113881.3903661044</v>
      </c>
      <c r="K118" s="37">
        <v>334454.09871546982</v>
      </c>
      <c r="L118" s="15">
        <v>-94771.771448640808</v>
      </c>
      <c r="M118" s="14">
        <v>3353563.7176329335</v>
      </c>
      <c r="N118" s="38">
        <v>1031202.6671918037</v>
      </c>
      <c r="O118" s="410">
        <f>SUM(Yhteenveto[[#This Row],[Valtionosuus ennen verotuloihin perustuvaa valtionosuuksien tasausta]]+Yhteenveto[[#This Row],[Verotuloihin perustuva valtionosuuksien tasaus]])</f>
        <v>4384766.384824737</v>
      </c>
      <c r="P118" s="412">
        <v>62747.6924</v>
      </c>
      <c r="Q118" s="411">
        <v>923797.07763212826</v>
      </c>
      <c r="R118" s="411">
        <v>-5387.8962208402963</v>
      </c>
      <c r="S118" s="139">
        <f>SUM(Yhteenveto[[#This Row],[Kunnan  peruspalvelujen valtionosuus ]:[Verolykkäysten takaisinperintä vuonna 2022]])</f>
        <v>5365923.2586360248</v>
      </c>
      <c r="T118" s="39">
        <v>447160</v>
      </c>
    </row>
    <row r="119" spans="1:20" ht="15" x14ac:dyDescent="0.25">
      <c r="A119" s="36">
        <v>316</v>
      </c>
      <c r="B119" s="13" t="s">
        <v>129</v>
      </c>
      <c r="C119" s="15">
        <v>4326</v>
      </c>
      <c r="D119" s="15">
        <v>16732334.110000001</v>
      </c>
      <c r="E119" s="15">
        <v>5780831.1029597046</v>
      </c>
      <c r="F119" s="15">
        <v>1338716.72584059</v>
      </c>
      <c r="G119" s="15">
        <f>Yhteenveto[[#This Row],[Ikärakenne, laskennallinen kustannus]]+Yhteenveto[[#This Row],[Sairastavuus, laskennallinen kustannus]]+Yhteenveto[[#This Row],[Muut laskennalliset kustannukset yhteensä]]</f>
        <v>23851881.938800298</v>
      </c>
      <c r="H119" s="444">
        <v>4290.5200000000004</v>
      </c>
      <c r="I119" s="17">
        <v>18560789.520000003</v>
      </c>
      <c r="J119" s="17">
        <v>5291092.4188002944</v>
      </c>
      <c r="K119" s="37">
        <v>172826.51628589348</v>
      </c>
      <c r="L119" s="15">
        <v>-441877.41230262263</v>
      </c>
      <c r="M119" s="14">
        <v>5022041.5227835653</v>
      </c>
      <c r="N119" s="38">
        <v>2705321.4090477489</v>
      </c>
      <c r="O119" s="410">
        <f>SUM(Yhteenveto[[#This Row],[Valtionosuus ennen verotuloihin perustuvaa valtionosuuksien tasausta]]+Yhteenveto[[#This Row],[Verotuloihin perustuva valtionosuuksien tasaus]])</f>
        <v>7727362.9318313142</v>
      </c>
      <c r="P119" s="412">
        <v>-242495.23880000005</v>
      </c>
      <c r="Q119" s="411">
        <v>2589146.4611207256</v>
      </c>
      <c r="R119" s="411">
        <v>-19174.182876316678</v>
      </c>
      <c r="S119" s="139">
        <f>SUM(Yhteenveto[[#This Row],[Kunnan  peruspalvelujen valtionosuus ]:[Verolykkäysten takaisinperintä vuonna 2022]])</f>
        <v>10054839.971275723</v>
      </c>
      <c r="T119" s="39">
        <v>837903</v>
      </c>
    </row>
    <row r="120" spans="1:20" ht="15" x14ac:dyDescent="0.25">
      <c r="A120" s="36">
        <v>317</v>
      </c>
      <c r="B120" s="13" t="s">
        <v>130</v>
      </c>
      <c r="C120" s="15">
        <v>2538</v>
      </c>
      <c r="D120" s="15">
        <v>11319768.969999999</v>
      </c>
      <c r="E120" s="15">
        <v>5312585.5390423704</v>
      </c>
      <c r="F120" s="15">
        <v>993064.75592897274</v>
      </c>
      <c r="G120" s="15">
        <f>Yhteenveto[[#This Row],[Ikärakenne, laskennallinen kustannus]]+Yhteenveto[[#This Row],[Sairastavuus, laskennallinen kustannus]]+Yhteenveto[[#This Row],[Muut laskennalliset kustannukset yhteensä]]</f>
        <v>17625419.264971342</v>
      </c>
      <c r="H120" s="444">
        <v>4290.5200000000004</v>
      </c>
      <c r="I120" s="17">
        <v>10889339.760000002</v>
      </c>
      <c r="J120" s="17">
        <v>6736079.5049713403</v>
      </c>
      <c r="K120" s="37">
        <v>675860.3301450375</v>
      </c>
      <c r="L120" s="15">
        <v>-38518.553718696028</v>
      </c>
      <c r="M120" s="14">
        <v>7373421.2813976817</v>
      </c>
      <c r="N120" s="38">
        <v>3162571.0256136488</v>
      </c>
      <c r="O120" s="410">
        <f>SUM(Yhteenveto[[#This Row],[Valtionosuus ennen verotuloihin perustuvaa valtionosuuksien tasausta]]+Yhteenveto[[#This Row],[Verotuloihin perustuva valtionosuuksien tasaus]])</f>
        <v>10535992.307011331</v>
      </c>
      <c r="P120" s="412">
        <v>-30583.910880000007</v>
      </c>
      <c r="Q120" s="411">
        <v>1845282.9107289643</v>
      </c>
      <c r="R120" s="411">
        <v>-8445.3832631139248</v>
      </c>
      <c r="S120" s="139">
        <f>SUM(Yhteenveto[[#This Row],[Kunnan  peruspalvelujen valtionosuus ]:[Verolykkäysten takaisinperintä vuonna 2022]])</f>
        <v>12342245.923597181</v>
      </c>
      <c r="T120" s="39">
        <v>1028521</v>
      </c>
    </row>
    <row r="121" spans="1:20" ht="15" x14ac:dyDescent="0.25">
      <c r="A121" s="36">
        <v>320</v>
      </c>
      <c r="B121" s="13" t="s">
        <v>131</v>
      </c>
      <c r="C121" s="15">
        <v>7191</v>
      </c>
      <c r="D121" s="15">
        <v>30693129.599999998</v>
      </c>
      <c r="E121" s="15">
        <v>14003131.517723419</v>
      </c>
      <c r="F121" s="15">
        <v>4207953.129695639</v>
      </c>
      <c r="G121" s="15">
        <f>Yhteenveto[[#This Row],[Ikärakenne, laskennallinen kustannus]]+Yhteenveto[[#This Row],[Sairastavuus, laskennallinen kustannus]]+Yhteenveto[[#This Row],[Muut laskennalliset kustannukset yhteensä]]</f>
        <v>48904214.247419059</v>
      </c>
      <c r="H121" s="444">
        <v>4290.5200000000004</v>
      </c>
      <c r="I121" s="17">
        <v>30853129.320000004</v>
      </c>
      <c r="J121" s="17">
        <v>18051084.927419055</v>
      </c>
      <c r="K121" s="37">
        <v>3702337.5972585026</v>
      </c>
      <c r="L121" s="15">
        <v>-102485.73320476396</v>
      </c>
      <c r="M121" s="14">
        <v>21650936.791472796</v>
      </c>
      <c r="N121" s="38">
        <v>4534758.5784445247</v>
      </c>
      <c r="O121" s="410">
        <f>SUM(Yhteenveto[[#This Row],[Valtionosuus ennen verotuloihin perustuvaa valtionosuuksien tasausta]]+Yhteenveto[[#This Row],[Verotuloihin perustuva valtionosuuksien tasaus]])</f>
        <v>26185695.369917322</v>
      </c>
      <c r="P121" s="412">
        <v>125197.296</v>
      </c>
      <c r="Q121" s="411">
        <v>4294995.8485790053</v>
      </c>
      <c r="R121" s="411">
        <v>-35447.576816166562</v>
      </c>
      <c r="S121" s="139">
        <f>SUM(Yhteenveto[[#This Row],[Kunnan  peruspalvelujen valtionosuus ]:[Verolykkäysten takaisinperintä vuonna 2022]])</f>
        <v>30570440.937680159</v>
      </c>
      <c r="T121" s="39">
        <v>2547536</v>
      </c>
    </row>
    <row r="122" spans="1:20" ht="15" x14ac:dyDescent="0.25">
      <c r="A122" s="36">
        <v>322</v>
      </c>
      <c r="B122" s="13" t="s">
        <v>132</v>
      </c>
      <c r="C122" s="15">
        <v>6609</v>
      </c>
      <c r="D122" s="15">
        <v>28415001</v>
      </c>
      <c r="E122" s="15">
        <v>9270869.8887141235</v>
      </c>
      <c r="F122" s="15">
        <v>6316552.8769378122</v>
      </c>
      <c r="G122" s="15">
        <f>Yhteenveto[[#This Row],[Ikärakenne, laskennallinen kustannus]]+Yhteenveto[[#This Row],[Sairastavuus, laskennallinen kustannus]]+Yhteenveto[[#This Row],[Muut laskennalliset kustannukset yhteensä]]</f>
        <v>44002423.765651934</v>
      </c>
      <c r="H122" s="444">
        <v>4290.5200000000004</v>
      </c>
      <c r="I122" s="17">
        <v>28356046.680000003</v>
      </c>
      <c r="J122" s="17">
        <v>15646377.08565193</v>
      </c>
      <c r="K122" s="37">
        <v>792728.89945316804</v>
      </c>
      <c r="L122" s="15">
        <v>-117253.41941580852</v>
      </c>
      <c r="M122" s="14">
        <v>16321852.56568929</v>
      </c>
      <c r="N122" s="38">
        <v>5210018.8226193935</v>
      </c>
      <c r="O122" s="410">
        <f>SUM(Yhteenveto[[#This Row],[Valtionosuus ennen verotuloihin perustuvaa valtionosuuksien tasausta]]+Yhteenveto[[#This Row],[Verotuloihin perustuva valtionosuuksien tasaus]])</f>
        <v>21531871.388308682</v>
      </c>
      <c r="P122" s="412">
        <v>153634.96752000003</v>
      </c>
      <c r="Q122" s="411">
        <v>3967714.2984707938</v>
      </c>
      <c r="R122" s="411">
        <v>-27464.980270145083</v>
      </c>
      <c r="S122" s="139">
        <f>SUM(Yhteenveto[[#This Row],[Kunnan  peruspalvelujen valtionosuus ]:[Verolykkäysten takaisinperintä vuonna 2022]])</f>
        <v>25625755.674029332</v>
      </c>
      <c r="T122" s="39">
        <v>2135480</v>
      </c>
    </row>
    <row r="123" spans="1:20" ht="15" x14ac:dyDescent="0.25">
      <c r="A123" s="36">
        <v>398</v>
      </c>
      <c r="B123" s="13" t="s">
        <v>133</v>
      </c>
      <c r="C123" s="15">
        <v>119984</v>
      </c>
      <c r="D123" s="15">
        <v>463407518.51999998</v>
      </c>
      <c r="E123" s="15">
        <v>172343120.82707661</v>
      </c>
      <c r="F123" s="15">
        <v>42055660.480140299</v>
      </c>
      <c r="G123" s="15">
        <f>Yhteenveto[[#This Row],[Ikärakenne, laskennallinen kustannus]]+Yhteenveto[[#This Row],[Sairastavuus, laskennallinen kustannus]]+Yhteenveto[[#This Row],[Muut laskennalliset kustannukset yhteensä]]</f>
        <v>677806299.82721698</v>
      </c>
      <c r="H123" s="444">
        <v>4290.5200000000004</v>
      </c>
      <c r="I123" s="17">
        <v>514793751.68000007</v>
      </c>
      <c r="J123" s="17">
        <v>163012548.14721692</v>
      </c>
      <c r="K123" s="37">
        <v>5651829.1794103095</v>
      </c>
      <c r="L123" s="15">
        <v>-10980717.42183451</v>
      </c>
      <c r="M123" s="14">
        <v>157683659.90479273</v>
      </c>
      <c r="N123" s="38">
        <v>32666671.063186783</v>
      </c>
      <c r="O123" s="410">
        <f>SUM(Yhteenveto[[#This Row],[Valtionosuus ennen verotuloihin perustuvaa valtionosuuksien tasausta]]+Yhteenveto[[#This Row],[Verotuloihin perustuva valtionosuuksien tasaus]])</f>
        <v>190350330.96797952</v>
      </c>
      <c r="P123" s="412">
        <v>-7600496.821340004</v>
      </c>
      <c r="Q123" s="411">
        <v>57926466.785830989</v>
      </c>
      <c r="R123" s="411">
        <v>-575030.25603700359</v>
      </c>
      <c r="S123" s="139">
        <f>SUM(Yhteenveto[[#This Row],[Kunnan  peruspalvelujen valtionosuus ]:[Verolykkäysten takaisinperintä vuonna 2022]])</f>
        <v>240101270.6764335</v>
      </c>
      <c r="T123" s="39">
        <v>20008439</v>
      </c>
    </row>
    <row r="124" spans="1:20" ht="15" x14ac:dyDescent="0.25">
      <c r="A124" s="36">
        <v>399</v>
      </c>
      <c r="B124" s="13" t="s">
        <v>134</v>
      </c>
      <c r="C124" s="15">
        <v>7996</v>
      </c>
      <c r="D124" s="15">
        <v>34785537.769999996</v>
      </c>
      <c r="E124" s="15">
        <v>10306256.188777225</v>
      </c>
      <c r="F124" s="15">
        <v>1404135.1939289309</v>
      </c>
      <c r="G124" s="15">
        <f>Yhteenveto[[#This Row],[Ikärakenne, laskennallinen kustannus]]+Yhteenveto[[#This Row],[Sairastavuus, laskennallinen kustannus]]+Yhteenveto[[#This Row],[Muut laskennalliset kustannukset yhteensä]]</f>
        <v>46495929.152706146</v>
      </c>
      <c r="H124" s="444">
        <v>4290.5200000000004</v>
      </c>
      <c r="I124" s="17">
        <v>34306997.920000002</v>
      </c>
      <c r="J124" s="17">
        <v>12188931.232706144</v>
      </c>
      <c r="K124" s="37">
        <v>76975.401802053471</v>
      </c>
      <c r="L124" s="15">
        <v>-599539.98784858384</v>
      </c>
      <c r="M124" s="14">
        <v>11666366.646659615</v>
      </c>
      <c r="N124" s="38">
        <v>3719725.1009145388</v>
      </c>
      <c r="O124" s="410">
        <f>SUM(Yhteenveto[[#This Row],[Valtionosuus ennen verotuloihin perustuvaa valtionosuuksien tasausta]]+Yhteenveto[[#This Row],[Verotuloihin perustuva valtionosuuksien tasaus]])</f>
        <v>15386091.747574154</v>
      </c>
      <c r="P124" s="412">
        <v>-58659.404507999992</v>
      </c>
      <c r="Q124" s="411">
        <v>4151627.0255964575</v>
      </c>
      <c r="R124" s="411">
        <v>-37085.7561082623</v>
      </c>
      <c r="S124" s="139">
        <f>SUM(Yhteenveto[[#This Row],[Kunnan  peruspalvelujen valtionosuus ]:[Verolykkäysten takaisinperintä vuonna 2022]])</f>
        <v>19441973.612554349</v>
      </c>
      <c r="T124" s="39">
        <v>1620164</v>
      </c>
    </row>
    <row r="125" spans="1:20" ht="15" x14ac:dyDescent="0.25">
      <c r="A125" s="36">
        <v>400</v>
      </c>
      <c r="B125" s="13" t="s">
        <v>135</v>
      </c>
      <c r="C125" s="15">
        <v>8468</v>
      </c>
      <c r="D125" s="15">
        <v>35399784.339999996</v>
      </c>
      <c r="E125" s="15">
        <v>11968171.291678384</v>
      </c>
      <c r="F125" s="15">
        <v>3076492.5045978148</v>
      </c>
      <c r="G125" s="15">
        <f>Yhteenveto[[#This Row],[Ikärakenne, laskennallinen kustannus]]+Yhteenveto[[#This Row],[Sairastavuus, laskennallinen kustannus]]+Yhteenveto[[#This Row],[Muut laskennalliset kustannukset yhteensä]]</f>
        <v>50444448.136276193</v>
      </c>
      <c r="H125" s="444">
        <v>4290.5200000000004</v>
      </c>
      <c r="I125" s="17">
        <v>36332123.360000007</v>
      </c>
      <c r="J125" s="17">
        <v>14112324.776276186</v>
      </c>
      <c r="K125" s="37">
        <v>344625.47753658995</v>
      </c>
      <c r="L125" s="15">
        <v>-502911.00829566043</v>
      </c>
      <c r="M125" s="14">
        <v>13954039.245517116</v>
      </c>
      <c r="N125" s="38">
        <v>5420674.5382458502</v>
      </c>
      <c r="O125" s="410">
        <f>SUM(Yhteenveto[[#This Row],[Valtionosuus ennen verotuloihin perustuvaa valtionosuuksien tasausta]]+Yhteenveto[[#This Row],[Verotuloihin perustuva valtionosuuksien tasaus]])</f>
        <v>19374713.783762965</v>
      </c>
      <c r="P125" s="412">
        <v>295748.80291999993</v>
      </c>
      <c r="Q125" s="411">
        <v>5192659.9719977649</v>
      </c>
      <c r="R125" s="411">
        <v>-35253.070541890273</v>
      </c>
      <c r="S125" s="139">
        <f>SUM(Yhteenveto[[#This Row],[Kunnan  peruspalvelujen valtionosuus ]:[Verolykkäysten takaisinperintä vuonna 2022]])</f>
        <v>24827869.48813884</v>
      </c>
      <c r="T125" s="39">
        <v>2068989</v>
      </c>
    </row>
    <row r="126" spans="1:20" ht="15" x14ac:dyDescent="0.25">
      <c r="A126" s="36">
        <v>402</v>
      </c>
      <c r="B126" s="13" t="s">
        <v>136</v>
      </c>
      <c r="C126" s="15">
        <v>9358</v>
      </c>
      <c r="D126" s="15">
        <v>38682977.730000004</v>
      </c>
      <c r="E126" s="15">
        <v>18103157.965365209</v>
      </c>
      <c r="F126" s="15">
        <v>2576677.9944589846</v>
      </c>
      <c r="G126" s="15">
        <f>Yhteenveto[[#This Row],[Ikärakenne, laskennallinen kustannus]]+Yhteenveto[[#This Row],[Sairastavuus, laskennallinen kustannus]]+Yhteenveto[[#This Row],[Muut laskennalliset kustannukset yhteensä]]</f>
        <v>59362813.689824194</v>
      </c>
      <c r="H126" s="444">
        <v>4290.5200000000004</v>
      </c>
      <c r="I126" s="17">
        <v>40150686.160000004</v>
      </c>
      <c r="J126" s="17">
        <v>19212127.52982419</v>
      </c>
      <c r="K126" s="37">
        <v>272303.6611303328</v>
      </c>
      <c r="L126" s="15">
        <v>-427182.54540844559</v>
      </c>
      <c r="M126" s="14">
        <v>19057248.645546075</v>
      </c>
      <c r="N126" s="38">
        <v>8720647.2101518456</v>
      </c>
      <c r="O126" s="410">
        <f>SUM(Yhteenveto[[#This Row],[Valtionosuus ennen verotuloihin perustuvaa valtionosuuksien tasausta]]+Yhteenveto[[#This Row],[Verotuloihin perustuva valtionosuuksien tasaus]])</f>
        <v>27777895.855697922</v>
      </c>
      <c r="P126" s="412">
        <v>284957.98835999996</v>
      </c>
      <c r="Q126" s="411">
        <v>5870493.9746365119</v>
      </c>
      <c r="R126" s="411">
        <v>-36043.541520663777</v>
      </c>
      <c r="S126" s="139">
        <f>SUM(Yhteenveto[[#This Row],[Kunnan  peruspalvelujen valtionosuus ]:[Verolykkäysten takaisinperintä vuonna 2022]])</f>
        <v>33897304.277173772</v>
      </c>
      <c r="T126" s="39">
        <v>2824775</v>
      </c>
    </row>
    <row r="127" spans="1:20" ht="15" x14ac:dyDescent="0.25">
      <c r="A127" s="36">
        <v>403</v>
      </c>
      <c r="B127" s="13" t="s">
        <v>137</v>
      </c>
      <c r="C127" s="15">
        <v>2925</v>
      </c>
      <c r="D127" s="15">
        <v>13276325.729999999</v>
      </c>
      <c r="E127" s="15">
        <v>5860322.9550257688</v>
      </c>
      <c r="F127" s="15">
        <v>912788.71676142793</v>
      </c>
      <c r="G127" s="15">
        <f>Yhteenveto[[#This Row],[Ikärakenne, laskennallinen kustannus]]+Yhteenveto[[#This Row],[Sairastavuus, laskennallinen kustannus]]+Yhteenveto[[#This Row],[Muut laskennalliset kustannukset yhteensä]]</f>
        <v>20049437.401787195</v>
      </c>
      <c r="H127" s="444">
        <v>4290.5200000000004</v>
      </c>
      <c r="I127" s="17">
        <v>12549771.000000002</v>
      </c>
      <c r="J127" s="17">
        <v>7499666.4017871935</v>
      </c>
      <c r="K127" s="37">
        <v>106037.53672109792</v>
      </c>
      <c r="L127" s="15">
        <v>-185569.12241129708</v>
      </c>
      <c r="M127" s="14">
        <v>7420134.816096995</v>
      </c>
      <c r="N127" s="38">
        <v>2993015.4939000937</v>
      </c>
      <c r="O127" s="410">
        <f>SUM(Yhteenveto[[#This Row],[Valtionosuus ennen verotuloihin perustuvaa valtionosuuksien tasausta]]+Yhteenveto[[#This Row],[Verotuloihin perustuva valtionosuuksien tasaus]])</f>
        <v>10413150.309997089</v>
      </c>
      <c r="P127" s="412">
        <v>-85029.830199999997</v>
      </c>
      <c r="Q127" s="411">
        <v>2144607.8341007181</v>
      </c>
      <c r="R127" s="411">
        <v>-11181.25592882268</v>
      </c>
      <c r="S127" s="139">
        <f>SUM(Yhteenveto[[#This Row],[Kunnan  peruspalvelujen valtionosuus ]:[Verolykkäysten takaisinperintä vuonna 2022]])</f>
        <v>12461547.057968985</v>
      </c>
      <c r="T127" s="39">
        <v>1038463</v>
      </c>
    </row>
    <row r="128" spans="1:20" ht="15" x14ac:dyDescent="0.25">
      <c r="A128" s="36">
        <v>405</v>
      </c>
      <c r="B128" s="13" t="s">
        <v>138</v>
      </c>
      <c r="C128" s="15">
        <v>72662</v>
      </c>
      <c r="D128" s="15">
        <v>278300613.36000001</v>
      </c>
      <c r="E128" s="15">
        <v>97323297.279330611</v>
      </c>
      <c r="F128" s="15">
        <v>23496882.852103829</v>
      </c>
      <c r="G128" s="15">
        <f>Yhteenveto[[#This Row],[Ikärakenne, laskennallinen kustannus]]+Yhteenveto[[#This Row],[Sairastavuus, laskennallinen kustannus]]+Yhteenveto[[#This Row],[Muut laskennalliset kustannukset yhteensä]]</f>
        <v>399120793.49143445</v>
      </c>
      <c r="H128" s="444">
        <v>4290.5200000000004</v>
      </c>
      <c r="I128" s="17">
        <v>311757764.24000001</v>
      </c>
      <c r="J128" s="17">
        <v>87363029.251434445</v>
      </c>
      <c r="K128" s="37">
        <v>3521379.4445052259</v>
      </c>
      <c r="L128" s="15">
        <v>-5708453.5042206934</v>
      </c>
      <c r="M128" s="14">
        <v>85175955.191718981</v>
      </c>
      <c r="N128" s="38">
        <v>15114855.569928247</v>
      </c>
      <c r="O128" s="410">
        <f>SUM(Yhteenveto[[#This Row],[Valtionosuus ennen verotuloihin perustuvaa valtionosuuksien tasausta]]+Yhteenveto[[#This Row],[Verotuloihin perustuva valtionosuuksien tasaus]])</f>
        <v>100290810.76164722</v>
      </c>
      <c r="P128" s="412">
        <v>-2004022.6839639999</v>
      </c>
      <c r="Q128" s="411">
        <v>36782658.51002004</v>
      </c>
      <c r="R128" s="411">
        <v>-353593.80825109367</v>
      </c>
      <c r="S128" s="139">
        <f>SUM(Yhteenveto[[#This Row],[Kunnan  peruspalvelujen valtionosuus ]:[Verolykkäysten takaisinperintä vuonna 2022]])</f>
        <v>134715852.77945217</v>
      </c>
      <c r="T128" s="39">
        <v>11226321</v>
      </c>
    </row>
    <row r="129" spans="1:20" ht="15" x14ac:dyDescent="0.25">
      <c r="A129" s="36">
        <v>407</v>
      </c>
      <c r="B129" s="13" t="s">
        <v>139</v>
      </c>
      <c r="C129" s="15">
        <v>2621</v>
      </c>
      <c r="D129" s="15">
        <v>11256703.6</v>
      </c>
      <c r="E129" s="15">
        <v>3882896.2769795591</v>
      </c>
      <c r="F129" s="15">
        <v>1328754.566183974</v>
      </c>
      <c r="G129" s="15">
        <f>Yhteenveto[[#This Row],[Ikärakenne, laskennallinen kustannus]]+Yhteenveto[[#This Row],[Sairastavuus, laskennallinen kustannus]]+Yhteenveto[[#This Row],[Muut laskennalliset kustannukset yhteensä]]</f>
        <v>16468354.443163533</v>
      </c>
      <c r="H129" s="444">
        <v>4290.5200000000004</v>
      </c>
      <c r="I129" s="17">
        <v>11245452.920000002</v>
      </c>
      <c r="J129" s="17">
        <v>5222901.523163531</v>
      </c>
      <c r="K129" s="37">
        <v>83896.163112887632</v>
      </c>
      <c r="L129" s="15">
        <v>-169218.4459024336</v>
      </c>
      <c r="M129" s="14">
        <v>5137579.2403739849</v>
      </c>
      <c r="N129" s="38">
        <v>2069102.428641445</v>
      </c>
      <c r="O129" s="410">
        <f>SUM(Yhteenveto[[#This Row],[Valtionosuus ennen verotuloihin perustuvaa valtionosuuksien tasausta]]+Yhteenveto[[#This Row],[Verotuloihin perustuva valtionosuuksien tasaus]])</f>
        <v>7206681.6690154299</v>
      </c>
      <c r="P129" s="412">
        <v>-922987.25588000007</v>
      </c>
      <c r="Q129" s="411">
        <v>1793348.8183817789</v>
      </c>
      <c r="R129" s="411">
        <v>-10281.887403429595</v>
      </c>
      <c r="S129" s="139">
        <f>SUM(Yhteenveto[[#This Row],[Kunnan  peruspalvelujen valtionosuus ]:[Verolykkäysten takaisinperintä vuonna 2022]])</f>
        <v>8066761.3441137793</v>
      </c>
      <c r="T129" s="39">
        <v>672230</v>
      </c>
    </row>
    <row r="130" spans="1:20" ht="15" x14ac:dyDescent="0.25">
      <c r="A130" s="36">
        <v>408</v>
      </c>
      <c r="B130" s="13" t="s">
        <v>140</v>
      </c>
      <c r="C130" s="15">
        <v>14221</v>
      </c>
      <c r="D130" s="15">
        <v>61503794.370000005</v>
      </c>
      <c r="E130" s="15">
        <v>22079129.252761204</v>
      </c>
      <c r="F130" s="15">
        <v>2724998.2281137668</v>
      </c>
      <c r="G130" s="15">
        <f>Yhteenveto[[#This Row],[Ikärakenne, laskennallinen kustannus]]+Yhteenveto[[#This Row],[Sairastavuus, laskennallinen kustannus]]+Yhteenveto[[#This Row],[Muut laskennalliset kustannukset yhteensä]]</f>
        <v>86307921.850874975</v>
      </c>
      <c r="H130" s="444">
        <v>4290.5200000000004</v>
      </c>
      <c r="I130" s="17">
        <v>61015484.920000009</v>
      </c>
      <c r="J130" s="17">
        <v>25292436.930874966</v>
      </c>
      <c r="K130" s="37">
        <v>419307.78046874062</v>
      </c>
      <c r="L130" s="15">
        <v>-943224.02615603199</v>
      </c>
      <c r="M130" s="14">
        <v>24768520.685187675</v>
      </c>
      <c r="N130" s="38">
        <v>10334697.507639341</v>
      </c>
      <c r="O130" s="410">
        <f>SUM(Yhteenveto[[#This Row],[Valtionosuus ennen verotuloihin perustuvaa valtionosuuksien tasausta]]+Yhteenveto[[#This Row],[Verotuloihin perustuva valtionosuuksien tasaus]])</f>
        <v>35103218.192827016</v>
      </c>
      <c r="P130" s="412">
        <v>8167.6331199999549</v>
      </c>
      <c r="Q130" s="411">
        <v>8050872.1679743426</v>
      </c>
      <c r="R130" s="411">
        <v>-59045.653777652842</v>
      </c>
      <c r="S130" s="139">
        <f>SUM(Yhteenveto[[#This Row],[Kunnan  peruspalvelujen valtionosuus ]:[Verolykkäysten takaisinperintä vuonna 2022]])</f>
        <v>43103212.34014371</v>
      </c>
      <c r="T130" s="39">
        <v>3591935</v>
      </c>
    </row>
    <row r="131" spans="1:20" ht="15" x14ac:dyDescent="0.25">
      <c r="A131" s="36">
        <v>410</v>
      </c>
      <c r="B131" s="13" t="s">
        <v>141</v>
      </c>
      <c r="C131" s="15">
        <v>18823</v>
      </c>
      <c r="D131" s="15">
        <v>82629306.570000008</v>
      </c>
      <c r="E131" s="15">
        <v>23065557.315873008</v>
      </c>
      <c r="F131" s="15">
        <v>3119074.719503019</v>
      </c>
      <c r="G131" s="15">
        <f>Yhteenveto[[#This Row],[Ikärakenne, laskennallinen kustannus]]+Yhteenveto[[#This Row],[Sairastavuus, laskennallinen kustannus]]+Yhteenveto[[#This Row],[Muut laskennalliset kustannukset yhteensä]]</f>
        <v>108813938.60537603</v>
      </c>
      <c r="H131" s="444">
        <v>4290.5200000000004</v>
      </c>
      <c r="I131" s="17">
        <v>80760457.960000008</v>
      </c>
      <c r="J131" s="17">
        <v>28053480.645376027</v>
      </c>
      <c r="K131" s="37">
        <v>461912.61255681259</v>
      </c>
      <c r="L131" s="15">
        <v>-1137638.6019266269</v>
      </c>
      <c r="M131" s="14">
        <v>27377754.65600621</v>
      </c>
      <c r="N131" s="38">
        <v>11536185.921814684</v>
      </c>
      <c r="O131" s="410">
        <f>SUM(Yhteenveto[[#This Row],[Valtionosuus ennen verotuloihin perustuvaa valtionosuuksien tasausta]]+Yhteenveto[[#This Row],[Verotuloihin perustuva valtionosuuksien tasaus]])</f>
        <v>38913940.577820897</v>
      </c>
      <c r="P131" s="412">
        <v>263078.27044000011</v>
      </c>
      <c r="Q131" s="411">
        <v>8570274.5799853932</v>
      </c>
      <c r="R131" s="411">
        <v>-82613.936288354336</v>
      </c>
      <c r="S131" s="139">
        <f>SUM(Yhteenveto[[#This Row],[Kunnan  peruspalvelujen valtionosuus ]:[Verolykkäysten takaisinperintä vuonna 2022]])</f>
        <v>47664679.491957933</v>
      </c>
      <c r="T131" s="39">
        <v>3972057</v>
      </c>
    </row>
    <row r="132" spans="1:20" ht="15" x14ac:dyDescent="0.25">
      <c r="A132" s="36">
        <v>416</v>
      </c>
      <c r="B132" s="13" t="s">
        <v>142</v>
      </c>
      <c r="C132" s="15">
        <v>2964</v>
      </c>
      <c r="D132" s="15">
        <v>12724913.379999999</v>
      </c>
      <c r="E132" s="15">
        <v>3672208.8408364085</v>
      </c>
      <c r="F132" s="15">
        <v>641319.54213282838</v>
      </c>
      <c r="G132" s="15">
        <f>Yhteenveto[[#This Row],[Ikärakenne, laskennallinen kustannus]]+Yhteenveto[[#This Row],[Sairastavuus, laskennallinen kustannus]]+Yhteenveto[[#This Row],[Muut laskennalliset kustannukset yhteensä]]</f>
        <v>17038441.762969237</v>
      </c>
      <c r="H132" s="444">
        <v>4290.5200000000004</v>
      </c>
      <c r="I132" s="17">
        <v>12717101.280000001</v>
      </c>
      <c r="J132" s="17">
        <v>4321340.4829692356</v>
      </c>
      <c r="K132" s="37">
        <v>10648.49257138463</v>
      </c>
      <c r="L132" s="15">
        <v>-169807.05680362368</v>
      </c>
      <c r="M132" s="14">
        <v>4162181.9187369966</v>
      </c>
      <c r="N132" s="38">
        <v>1974044.2651766781</v>
      </c>
      <c r="O132" s="410">
        <f>SUM(Yhteenveto[[#This Row],[Valtionosuus ennen verotuloihin perustuvaa valtionosuuksien tasausta]]+Yhteenveto[[#This Row],[Verotuloihin perustuva valtionosuuksien tasaus]])</f>
        <v>6136226.1839136742</v>
      </c>
      <c r="P132" s="412">
        <v>864.45751999999629</v>
      </c>
      <c r="Q132" s="411">
        <v>1635413.8721182835</v>
      </c>
      <c r="R132" s="411">
        <v>-13210.344685424439</v>
      </c>
      <c r="S132" s="139">
        <f>SUM(Yhteenveto[[#This Row],[Kunnan  peruspalvelujen valtionosuus ]:[Verolykkäysten takaisinperintä vuonna 2022]])</f>
        <v>7759294.1688665338</v>
      </c>
      <c r="T132" s="39">
        <v>646608</v>
      </c>
    </row>
    <row r="133" spans="1:20" ht="15" x14ac:dyDescent="0.25">
      <c r="A133" s="36">
        <v>418</v>
      </c>
      <c r="B133" s="13" t="s">
        <v>143</v>
      </c>
      <c r="C133" s="15">
        <v>23828</v>
      </c>
      <c r="D133" s="15">
        <v>101458177.51999998</v>
      </c>
      <c r="E133" s="15">
        <v>22273209.800419565</v>
      </c>
      <c r="F133" s="15">
        <v>3626563.9596633948</v>
      </c>
      <c r="G133" s="15">
        <f>Yhteenveto[[#This Row],[Ikärakenne, laskennallinen kustannus]]+Yhteenveto[[#This Row],[Sairastavuus, laskennallinen kustannus]]+Yhteenveto[[#This Row],[Muut laskennalliset kustannukset yhteensä]]</f>
        <v>127357951.28008294</v>
      </c>
      <c r="H133" s="444">
        <v>4290.5200000000004</v>
      </c>
      <c r="I133" s="17">
        <v>102234510.56000002</v>
      </c>
      <c r="J133" s="17">
        <v>25123440.720082924</v>
      </c>
      <c r="K133" s="37">
        <v>547598.07393312769</v>
      </c>
      <c r="L133" s="15">
        <v>-1485011.0863536443</v>
      </c>
      <c r="M133" s="14">
        <v>24186027.707662407</v>
      </c>
      <c r="N133" s="38">
        <v>138375.84039295884</v>
      </c>
      <c r="O133" s="410">
        <f>SUM(Yhteenveto[[#This Row],[Valtionosuus ennen verotuloihin perustuvaa valtionosuuksien tasausta]]+Yhteenveto[[#This Row],[Verotuloihin perustuva valtionosuuksien tasaus]])</f>
        <v>24324403.548055366</v>
      </c>
      <c r="P133" s="412">
        <v>-285624.2168279998</v>
      </c>
      <c r="Q133" s="411">
        <v>8927984.9509978723</v>
      </c>
      <c r="R133" s="411">
        <v>-116384.25810655633</v>
      </c>
      <c r="S133" s="139">
        <f>SUM(Yhteenveto[[#This Row],[Kunnan  peruspalvelujen valtionosuus ]:[Verolykkäysten takaisinperintä vuonna 2022]])</f>
        <v>32850380.024118681</v>
      </c>
      <c r="T133" s="39">
        <v>2737532</v>
      </c>
    </row>
    <row r="134" spans="1:20" ht="15" x14ac:dyDescent="0.25">
      <c r="A134" s="36">
        <v>420</v>
      </c>
      <c r="B134" s="40" t="s">
        <v>144</v>
      </c>
      <c r="C134" s="15">
        <v>9402</v>
      </c>
      <c r="D134" s="15">
        <v>39706793.530000001</v>
      </c>
      <c r="E134" s="15">
        <v>18274234.491605498</v>
      </c>
      <c r="F134" s="15">
        <v>2485803.8028089702</v>
      </c>
      <c r="G134" s="15">
        <f>Yhteenveto[[#This Row],[Ikärakenne, laskennallinen kustannus]]+Yhteenveto[[#This Row],[Sairastavuus, laskennallinen kustannus]]+Yhteenveto[[#This Row],[Muut laskennalliset kustannukset yhteensä]]</f>
        <v>60466831.824414469</v>
      </c>
      <c r="H134" s="444">
        <v>4290.5200000000004</v>
      </c>
      <c r="I134" s="17">
        <v>40339469.040000007</v>
      </c>
      <c r="J134" s="17">
        <v>20127362.784414463</v>
      </c>
      <c r="K134" s="37">
        <v>261033.41515976499</v>
      </c>
      <c r="L134" s="15">
        <v>-792258.18477325712</v>
      </c>
      <c r="M134" s="14">
        <v>19596138.014800973</v>
      </c>
      <c r="N134" s="38">
        <v>4510078.4269629614</v>
      </c>
      <c r="O134" s="410">
        <f>SUM(Yhteenveto[[#This Row],[Valtionosuus ennen verotuloihin perustuvaa valtionosuuksien tasausta]]+Yhteenveto[[#This Row],[Verotuloihin perustuva valtionosuuksien tasaus]])</f>
        <v>24106216.441763934</v>
      </c>
      <c r="P134" s="412">
        <v>-105180.63308</v>
      </c>
      <c r="Q134" s="411">
        <v>5461604.1990805119</v>
      </c>
      <c r="R134" s="411">
        <v>-41271.355256610252</v>
      </c>
      <c r="S134" s="139">
        <f>SUM(Yhteenveto[[#This Row],[Kunnan  peruspalvelujen valtionosuus ]:[Verolykkäysten takaisinperintä vuonna 2022]])</f>
        <v>29421368.652507838</v>
      </c>
      <c r="T134" s="39">
        <v>2451780</v>
      </c>
    </row>
    <row r="135" spans="1:20" ht="15" x14ac:dyDescent="0.25">
      <c r="A135" s="36">
        <v>421</v>
      </c>
      <c r="B135" s="13" t="s">
        <v>145</v>
      </c>
      <c r="C135" s="15">
        <v>722</v>
      </c>
      <c r="D135" s="15">
        <v>3178402.17</v>
      </c>
      <c r="E135" s="15">
        <v>1223908.4746321654</v>
      </c>
      <c r="F135" s="15">
        <v>492341.14867343474</v>
      </c>
      <c r="G135" s="15">
        <f>Yhteenveto[[#This Row],[Ikärakenne, laskennallinen kustannus]]+Yhteenveto[[#This Row],[Sairastavuus, laskennallinen kustannus]]+Yhteenveto[[#This Row],[Muut laskennalliset kustannukset yhteensä]]</f>
        <v>4894651.7933056001</v>
      </c>
      <c r="H135" s="444">
        <v>4290.5200000000004</v>
      </c>
      <c r="I135" s="17">
        <v>3097755.4400000004</v>
      </c>
      <c r="J135" s="17">
        <v>1796896.3533055997</v>
      </c>
      <c r="K135" s="37">
        <v>187561.11484599102</v>
      </c>
      <c r="L135" s="15">
        <v>9237.0630303244034</v>
      </c>
      <c r="M135" s="14">
        <v>1993694.5311819152</v>
      </c>
      <c r="N135" s="38">
        <v>477276.54832033149</v>
      </c>
      <c r="O135" s="410">
        <f>SUM(Yhteenveto[[#This Row],[Valtionosuus ennen verotuloihin perustuvaa valtionosuuksien tasausta]]+Yhteenveto[[#This Row],[Verotuloihin perustuva valtionosuuksien tasaus]])</f>
        <v>2470971.0795022468</v>
      </c>
      <c r="P135" s="412">
        <v>0</v>
      </c>
      <c r="Q135" s="411">
        <v>550284.52340772899</v>
      </c>
      <c r="R135" s="411">
        <v>-2627.4075630571115</v>
      </c>
      <c r="S135" s="139">
        <f>SUM(Yhteenveto[[#This Row],[Kunnan  peruspalvelujen valtionosuus ]:[Verolykkäysten takaisinperintä vuonna 2022]])</f>
        <v>3018628.1953469184</v>
      </c>
      <c r="T135" s="39">
        <v>251552</v>
      </c>
    </row>
    <row r="136" spans="1:20" ht="15" x14ac:dyDescent="0.25">
      <c r="A136" s="36">
        <v>422</v>
      </c>
      <c r="B136" s="13" t="s">
        <v>146</v>
      </c>
      <c r="C136" s="15">
        <v>10719</v>
      </c>
      <c r="D136" s="15">
        <v>43575697.950000003</v>
      </c>
      <c r="E136" s="15">
        <v>23437519.164026957</v>
      </c>
      <c r="F136" s="15">
        <v>5792473.5772435069</v>
      </c>
      <c r="G136" s="15">
        <f>Yhteenveto[[#This Row],[Ikärakenne, laskennallinen kustannus]]+Yhteenveto[[#This Row],[Sairastavuus, laskennallinen kustannus]]+Yhteenveto[[#This Row],[Muut laskennalliset kustannukset yhteensä]]</f>
        <v>72805690.691270471</v>
      </c>
      <c r="H136" s="444">
        <v>4290.5200000000004</v>
      </c>
      <c r="I136" s="17">
        <v>45990083.880000003</v>
      </c>
      <c r="J136" s="17">
        <v>26815606.811270468</v>
      </c>
      <c r="K136" s="37">
        <v>2890345.4468849804</v>
      </c>
      <c r="L136" s="15">
        <v>-299709.020427929</v>
      </c>
      <c r="M136" s="14">
        <v>29406243.237727523</v>
      </c>
      <c r="N136" s="38">
        <v>6553906.5267294971</v>
      </c>
      <c r="O136" s="410">
        <f>SUM(Yhteenveto[[#This Row],[Valtionosuus ennen verotuloihin perustuvaa valtionosuuksien tasausta]]+Yhteenveto[[#This Row],[Verotuloihin perustuva valtionosuuksien tasaus]])</f>
        <v>35960149.764457017</v>
      </c>
      <c r="P136" s="412">
        <v>146957.77839999998</v>
      </c>
      <c r="Q136" s="411">
        <v>6781848.3750150017</v>
      </c>
      <c r="R136" s="411">
        <v>-44900.253993046921</v>
      </c>
      <c r="S136" s="139">
        <f>SUM(Yhteenveto[[#This Row],[Kunnan  peruspalvelujen valtionosuus ]:[Verolykkäysten takaisinperintä vuonna 2022]])</f>
        <v>42844055.663878962</v>
      </c>
      <c r="T136" s="39">
        <v>3570338</v>
      </c>
    </row>
    <row r="137" spans="1:20" ht="15" x14ac:dyDescent="0.25">
      <c r="A137" s="36">
        <v>423</v>
      </c>
      <c r="B137" s="13" t="s">
        <v>147</v>
      </c>
      <c r="C137" s="15">
        <v>20146</v>
      </c>
      <c r="D137" s="15">
        <v>83171043.579999998</v>
      </c>
      <c r="E137" s="15">
        <v>20969782.223908804</v>
      </c>
      <c r="F137" s="15">
        <v>3297941.9582340159</v>
      </c>
      <c r="G137" s="15">
        <f>Yhteenveto[[#This Row],[Ikärakenne, laskennallinen kustannus]]+Yhteenveto[[#This Row],[Sairastavuus, laskennallinen kustannus]]+Yhteenveto[[#This Row],[Muut laskennalliset kustannukset yhteensä]]</f>
        <v>107438767.76214281</v>
      </c>
      <c r="H137" s="444">
        <v>4290.5200000000004</v>
      </c>
      <c r="I137" s="17">
        <v>86436815.920000002</v>
      </c>
      <c r="J137" s="17">
        <v>21001951.842142805</v>
      </c>
      <c r="K137" s="37">
        <v>440098.97642228712</v>
      </c>
      <c r="L137" s="15">
        <v>-1245689.1763046267</v>
      </c>
      <c r="M137" s="14">
        <v>20196361.642260466</v>
      </c>
      <c r="N137" s="38">
        <v>119392.71760953688</v>
      </c>
      <c r="O137" s="410">
        <f>SUM(Yhteenveto[[#This Row],[Valtionosuus ennen verotuloihin perustuvaa valtionosuuksien tasausta]]+Yhteenveto[[#This Row],[Verotuloihin perustuva valtionosuuksien tasaus]])</f>
        <v>20315754.359870002</v>
      </c>
      <c r="P137" s="412">
        <v>-719735.40759999957</v>
      </c>
      <c r="Q137" s="411">
        <v>7914472.5199083202</v>
      </c>
      <c r="R137" s="411">
        <v>-93450.142330207484</v>
      </c>
      <c r="S137" s="139">
        <f>SUM(Yhteenveto[[#This Row],[Kunnan  peruspalvelujen valtionosuus ]:[Verolykkäysten takaisinperintä vuonna 2022]])</f>
        <v>27417041.329848114</v>
      </c>
      <c r="T137" s="39">
        <v>2284754</v>
      </c>
    </row>
    <row r="138" spans="1:20" ht="15" x14ac:dyDescent="0.25">
      <c r="A138" s="36">
        <v>425</v>
      </c>
      <c r="B138" s="13" t="s">
        <v>148</v>
      </c>
      <c r="C138" s="15">
        <v>10238</v>
      </c>
      <c r="D138" s="15">
        <v>51152471.989999995</v>
      </c>
      <c r="E138" s="15">
        <v>8850508.9444313515</v>
      </c>
      <c r="F138" s="15">
        <v>1424860.5355649777</v>
      </c>
      <c r="G138" s="15">
        <f>Yhteenveto[[#This Row],[Ikärakenne, laskennallinen kustannus]]+Yhteenveto[[#This Row],[Sairastavuus, laskennallinen kustannus]]+Yhteenveto[[#This Row],[Muut laskennalliset kustannukset yhteensä]]</f>
        <v>61427841.469996318</v>
      </c>
      <c r="H138" s="444">
        <v>4290.5200000000004</v>
      </c>
      <c r="I138" s="17">
        <v>43926343.760000005</v>
      </c>
      <c r="J138" s="17">
        <v>17501497.709996313</v>
      </c>
      <c r="K138" s="37">
        <v>185532.30196241205</v>
      </c>
      <c r="L138" s="15">
        <v>-661733.35365730117</v>
      </c>
      <c r="M138" s="14">
        <v>17025296.658301424</v>
      </c>
      <c r="N138" s="38">
        <v>7647247.6717737038</v>
      </c>
      <c r="O138" s="410">
        <f>SUM(Yhteenveto[[#This Row],[Valtionosuus ennen verotuloihin perustuvaa valtionosuuksien tasausta]]+Yhteenveto[[#This Row],[Verotuloihin perustuva valtionosuuksien tasaus]])</f>
        <v>24672544.33007513</v>
      </c>
      <c r="P138" s="412">
        <v>166288.83708000003</v>
      </c>
      <c r="Q138" s="411">
        <v>3674354.2756467173</v>
      </c>
      <c r="R138" s="411">
        <v>-40542.917427118307</v>
      </c>
      <c r="S138" s="139">
        <f>SUM(Yhteenveto[[#This Row],[Kunnan  peruspalvelujen valtionosuus ]:[Verolykkäysten takaisinperintä vuonna 2022]])</f>
        <v>28472644.525374729</v>
      </c>
      <c r="T138" s="39">
        <v>2372721</v>
      </c>
    </row>
    <row r="139" spans="1:20" ht="15" x14ac:dyDescent="0.25">
      <c r="A139" s="36">
        <v>426</v>
      </c>
      <c r="B139" s="13" t="s">
        <v>149</v>
      </c>
      <c r="C139" s="15">
        <v>11994</v>
      </c>
      <c r="D139" s="15">
        <v>48655460.789999992</v>
      </c>
      <c r="E139" s="15">
        <v>18031305.510083057</v>
      </c>
      <c r="F139" s="15">
        <v>2586609.3982494175</v>
      </c>
      <c r="G139" s="15">
        <f>Yhteenveto[[#This Row],[Ikärakenne, laskennallinen kustannus]]+Yhteenveto[[#This Row],[Sairastavuus, laskennallinen kustannus]]+Yhteenveto[[#This Row],[Muut laskennalliset kustannukset yhteensä]]</f>
        <v>69273375.698332459</v>
      </c>
      <c r="H139" s="444">
        <v>4290.5200000000004</v>
      </c>
      <c r="I139" s="17">
        <v>51460496.880000003</v>
      </c>
      <c r="J139" s="17">
        <v>17812878.818332456</v>
      </c>
      <c r="K139" s="37">
        <v>235106.33083383099</v>
      </c>
      <c r="L139" s="15">
        <v>-364599.17774505191</v>
      </c>
      <c r="M139" s="14">
        <v>17683385.971421234</v>
      </c>
      <c r="N139" s="38">
        <v>9607090.5860197023</v>
      </c>
      <c r="O139" s="410">
        <f>SUM(Yhteenveto[[#This Row],[Valtionosuus ennen verotuloihin perustuvaa valtionosuuksien tasausta]]+Yhteenveto[[#This Row],[Verotuloihin perustuva valtionosuuksien tasaus]])</f>
        <v>27290476.557440937</v>
      </c>
      <c r="P139" s="412">
        <v>-1192343.276448</v>
      </c>
      <c r="Q139" s="411">
        <v>6631806.4649926471</v>
      </c>
      <c r="R139" s="411">
        <v>-48823.381271640617</v>
      </c>
      <c r="S139" s="139">
        <f>SUM(Yhteenveto[[#This Row],[Kunnan  peruspalvelujen valtionosuus ]:[Verolykkäysten takaisinperintä vuonna 2022]])</f>
        <v>32681116.364713941</v>
      </c>
      <c r="T139" s="39">
        <v>2723426</v>
      </c>
    </row>
    <row r="140" spans="1:20" ht="15" x14ac:dyDescent="0.25">
      <c r="A140" s="36">
        <v>430</v>
      </c>
      <c r="B140" s="13" t="s">
        <v>150</v>
      </c>
      <c r="C140" s="15">
        <v>15770</v>
      </c>
      <c r="D140" s="15">
        <v>67894113.159999996</v>
      </c>
      <c r="E140" s="15">
        <v>25448251.284278147</v>
      </c>
      <c r="F140" s="15">
        <v>4096132.0950921886</v>
      </c>
      <c r="G140" s="15">
        <f>Yhteenveto[[#This Row],[Ikärakenne, laskennallinen kustannus]]+Yhteenveto[[#This Row],[Sairastavuus, laskennallinen kustannus]]+Yhteenveto[[#This Row],[Muut laskennalliset kustannukset yhteensä]]</f>
        <v>97438496.539370343</v>
      </c>
      <c r="H140" s="444">
        <v>4290.5200000000004</v>
      </c>
      <c r="I140" s="17">
        <v>67661500.400000006</v>
      </c>
      <c r="J140" s="17">
        <v>29776996.139370337</v>
      </c>
      <c r="K140" s="37">
        <v>704374.34611171775</v>
      </c>
      <c r="L140" s="15">
        <v>-1144516.7797147029</v>
      </c>
      <c r="M140" s="14">
        <v>29336853.705767352</v>
      </c>
      <c r="N140" s="38">
        <v>10918623.260816542</v>
      </c>
      <c r="O140" s="410">
        <f>SUM(Yhteenveto[[#This Row],[Valtionosuus ennen verotuloihin perustuvaa valtionosuuksien tasausta]]+Yhteenveto[[#This Row],[Verotuloihin perustuva valtionosuuksien tasaus]])</f>
        <v>40255476.966583893</v>
      </c>
      <c r="P140" s="412">
        <v>266088.96731999994</v>
      </c>
      <c r="Q140" s="411">
        <v>9869541.6354191508</v>
      </c>
      <c r="R140" s="411">
        <v>-64667.67954653866</v>
      </c>
      <c r="S140" s="139">
        <f>SUM(Yhteenveto[[#This Row],[Kunnan  peruspalvelujen valtionosuus ]:[Verolykkäysten takaisinperintä vuonna 2022]])</f>
        <v>50326439.889776513</v>
      </c>
      <c r="T140" s="39">
        <v>4193870</v>
      </c>
    </row>
    <row r="141" spans="1:20" ht="15" x14ac:dyDescent="0.25">
      <c r="A141" s="36">
        <v>433</v>
      </c>
      <c r="B141" s="13" t="s">
        <v>151</v>
      </c>
      <c r="C141" s="15">
        <v>7853</v>
      </c>
      <c r="D141" s="15">
        <v>32454847.339999996</v>
      </c>
      <c r="E141" s="15">
        <v>10197347.592388928</v>
      </c>
      <c r="F141" s="15">
        <v>1633636.0187059231</v>
      </c>
      <c r="G141" s="15">
        <f>Yhteenveto[[#This Row],[Ikärakenne, laskennallinen kustannus]]+Yhteenveto[[#This Row],[Sairastavuus, laskennallinen kustannus]]+Yhteenveto[[#This Row],[Muut laskennalliset kustannukset yhteensä]]</f>
        <v>44285830.951094851</v>
      </c>
      <c r="H141" s="444">
        <v>4290.5200000000004</v>
      </c>
      <c r="I141" s="17">
        <v>33693453.560000002</v>
      </c>
      <c r="J141" s="17">
        <v>10592377.391094849</v>
      </c>
      <c r="K141" s="37">
        <v>124703.33718105646</v>
      </c>
      <c r="L141" s="15">
        <v>-387128.74060030852</v>
      </c>
      <c r="M141" s="14">
        <v>10329951.987675596</v>
      </c>
      <c r="N141" s="38">
        <v>4130662.6501805768</v>
      </c>
      <c r="O141" s="410">
        <f>SUM(Yhteenveto[[#This Row],[Valtionosuus ennen verotuloihin perustuvaa valtionosuuksien tasausta]]+Yhteenveto[[#This Row],[Verotuloihin perustuva valtionosuuksien tasaus]])</f>
        <v>14460614.637856172</v>
      </c>
      <c r="P141" s="412">
        <v>-42581.985079999955</v>
      </c>
      <c r="Q141" s="411">
        <v>4474854.3014502088</v>
      </c>
      <c r="R141" s="411">
        <v>-33534.507240957362</v>
      </c>
      <c r="S141" s="139">
        <f>SUM(Yhteenveto[[#This Row],[Kunnan  peruspalvelujen valtionosuus ]:[Verolykkäysten takaisinperintä vuonna 2022]])</f>
        <v>18859352.446985424</v>
      </c>
      <c r="T141" s="39">
        <v>1571613</v>
      </c>
    </row>
    <row r="142" spans="1:20" ht="15" x14ac:dyDescent="0.25">
      <c r="A142" s="36">
        <v>434</v>
      </c>
      <c r="B142" s="13" t="s">
        <v>152</v>
      </c>
      <c r="C142" s="15">
        <v>14745</v>
      </c>
      <c r="D142" s="15">
        <v>59813786.489999995</v>
      </c>
      <c r="E142" s="15">
        <v>20875559.416524947</v>
      </c>
      <c r="F142" s="15">
        <v>6787266.6606004834</v>
      </c>
      <c r="G142" s="15">
        <f>Yhteenveto[[#This Row],[Ikärakenne, laskennallinen kustannus]]+Yhteenveto[[#This Row],[Sairastavuus, laskennallinen kustannus]]+Yhteenveto[[#This Row],[Muut laskennalliset kustannukset yhteensä]]</f>
        <v>87476612.567125425</v>
      </c>
      <c r="H142" s="444">
        <v>4290.5200000000004</v>
      </c>
      <c r="I142" s="17">
        <v>63263717.400000006</v>
      </c>
      <c r="J142" s="17">
        <v>24212895.167125419</v>
      </c>
      <c r="K142" s="37">
        <v>444285.00024464563</v>
      </c>
      <c r="L142" s="15">
        <v>-810085.94043866463</v>
      </c>
      <c r="M142" s="14">
        <v>23847094.226931401</v>
      </c>
      <c r="N142" s="38">
        <v>3743491.3368887617</v>
      </c>
      <c r="O142" s="410">
        <f>SUM(Yhteenveto[[#This Row],[Valtionosuus ennen verotuloihin perustuvaa valtionosuuksien tasausta]]+Yhteenveto[[#This Row],[Verotuloihin perustuva valtionosuuksien tasaus]])</f>
        <v>27590585.563820161</v>
      </c>
      <c r="P142" s="412">
        <v>734908.1275200001</v>
      </c>
      <c r="Q142" s="411">
        <v>8044228.8999432297</v>
      </c>
      <c r="R142" s="411">
        <v>-70409.232180485735</v>
      </c>
      <c r="S142" s="139">
        <f>SUM(Yhteenveto[[#This Row],[Kunnan  peruspalvelujen valtionosuus ]:[Verolykkäysten takaisinperintä vuonna 2022]])</f>
        <v>36299313.359102905</v>
      </c>
      <c r="T142" s="39">
        <v>3024943</v>
      </c>
    </row>
    <row r="143" spans="1:20" ht="15" x14ac:dyDescent="0.25">
      <c r="A143" s="36">
        <v>435</v>
      </c>
      <c r="B143" s="13" t="s">
        <v>153</v>
      </c>
      <c r="C143" s="15">
        <v>699</v>
      </c>
      <c r="D143" s="15">
        <v>3053570.4799999995</v>
      </c>
      <c r="E143" s="15">
        <v>1152613.1864643558</v>
      </c>
      <c r="F143" s="15">
        <v>405451.12335999776</v>
      </c>
      <c r="G143" s="15">
        <f>Yhteenveto[[#This Row],[Ikärakenne, laskennallinen kustannus]]+Yhteenveto[[#This Row],[Sairastavuus, laskennallinen kustannus]]+Yhteenveto[[#This Row],[Muut laskennalliset kustannukset yhteensä]]</f>
        <v>4611634.7898243526</v>
      </c>
      <c r="H143" s="444">
        <v>4290.5200000000004</v>
      </c>
      <c r="I143" s="17">
        <v>2999073.4800000004</v>
      </c>
      <c r="J143" s="17">
        <v>1612561.3098243522</v>
      </c>
      <c r="K143" s="37">
        <v>86907.994532958081</v>
      </c>
      <c r="L143" s="15">
        <v>176026.4221506115</v>
      </c>
      <c r="M143" s="14">
        <v>1875495.7265079217</v>
      </c>
      <c r="N143" s="38">
        <v>319697.67175196804</v>
      </c>
      <c r="O143" s="410">
        <f>SUM(Yhteenveto[[#This Row],[Valtionosuus ennen verotuloihin perustuvaa valtionosuuksien tasausta]]+Yhteenveto[[#This Row],[Verotuloihin perustuva valtionosuuksien tasaus]])</f>
        <v>2195193.3982598898</v>
      </c>
      <c r="P143" s="412">
        <v>-62524.125800000002</v>
      </c>
      <c r="Q143" s="411">
        <v>481928.00002065027</v>
      </c>
      <c r="R143" s="411">
        <v>-2842.4800471075978</v>
      </c>
      <c r="S143" s="139">
        <f>SUM(Yhteenveto[[#This Row],[Kunnan  peruspalvelujen valtionosuus ]:[Verolykkäysten takaisinperintä vuonna 2022]])</f>
        <v>2611754.7924334323</v>
      </c>
      <c r="T143" s="39">
        <v>217646</v>
      </c>
    </row>
    <row r="144" spans="1:20" ht="15" x14ac:dyDescent="0.25">
      <c r="A144" s="36">
        <v>436</v>
      </c>
      <c r="B144" s="13" t="s">
        <v>154</v>
      </c>
      <c r="C144" s="15">
        <v>2036</v>
      </c>
      <c r="D144" s="15">
        <v>10105182.32</v>
      </c>
      <c r="E144" s="15">
        <v>2345093.0425526407</v>
      </c>
      <c r="F144" s="15">
        <v>424325.68966578785</v>
      </c>
      <c r="G144" s="15">
        <f>Yhteenveto[[#This Row],[Ikärakenne, laskennallinen kustannus]]+Yhteenveto[[#This Row],[Sairastavuus, laskennallinen kustannus]]+Yhteenveto[[#This Row],[Muut laskennalliset kustannukset yhteensä]]</f>
        <v>12874601.05221843</v>
      </c>
      <c r="H144" s="444">
        <v>4290.5200000000004</v>
      </c>
      <c r="I144" s="17">
        <v>8735498.7200000007</v>
      </c>
      <c r="J144" s="17">
        <v>4139102.3322184291</v>
      </c>
      <c r="K144" s="37">
        <v>34313.587122517609</v>
      </c>
      <c r="L144" s="15">
        <v>-80937.531983972644</v>
      </c>
      <c r="M144" s="14">
        <v>4092478.3873569742</v>
      </c>
      <c r="N144" s="38">
        <v>2218729.6894032289</v>
      </c>
      <c r="O144" s="410">
        <f>SUM(Yhteenveto[[#This Row],[Valtionosuus ennen verotuloihin perustuvaa valtionosuuksien tasausta]]+Yhteenveto[[#This Row],[Verotuloihin perustuva valtionosuuksien tasaus]])</f>
        <v>6311208.0767602026</v>
      </c>
      <c r="P144" s="412">
        <v>-42328.609599999996</v>
      </c>
      <c r="Q144" s="411">
        <v>1005997.4517382814</v>
      </c>
      <c r="R144" s="411">
        <v>-6976.2636973615063</v>
      </c>
      <c r="S144" s="139">
        <f>SUM(Yhteenveto[[#This Row],[Kunnan  peruspalvelujen valtionosuus ]:[Verolykkäysten takaisinperintä vuonna 2022]])</f>
        <v>7267900.6552011222</v>
      </c>
      <c r="T144" s="39">
        <v>605659</v>
      </c>
    </row>
    <row r="145" spans="1:20" ht="15" x14ac:dyDescent="0.25">
      <c r="A145" s="36">
        <v>440</v>
      </c>
      <c r="B145" s="13" t="s">
        <v>155</v>
      </c>
      <c r="C145" s="15">
        <v>5534</v>
      </c>
      <c r="D145" s="15">
        <v>27202198.799999997</v>
      </c>
      <c r="E145" s="15">
        <v>4391205.6812492143</v>
      </c>
      <c r="F145" s="15">
        <v>3006439.7837517699</v>
      </c>
      <c r="G145" s="15">
        <f>Yhteenveto[[#This Row],[Ikärakenne, laskennallinen kustannus]]+Yhteenveto[[#This Row],[Sairastavuus, laskennallinen kustannus]]+Yhteenveto[[#This Row],[Muut laskennalliset kustannukset yhteensä]]</f>
        <v>34599844.265000984</v>
      </c>
      <c r="H145" s="444">
        <v>4290.5200000000004</v>
      </c>
      <c r="I145" s="17">
        <v>23743737.680000003</v>
      </c>
      <c r="J145" s="17">
        <v>10856106.585000981</v>
      </c>
      <c r="K145" s="37">
        <v>37301.352270820978</v>
      </c>
      <c r="L145" s="15">
        <v>-255143.80517890194</v>
      </c>
      <c r="M145" s="14">
        <v>10638264.132092901</v>
      </c>
      <c r="N145" s="38">
        <v>4632026.1777644642</v>
      </c>
      <c r="O145" s="410">
        <f>SUM(Yhteenveto[[#This Row],[Valtionosuus ennen verotuloihin perustuvaa valtionosuuksien tasausta]]+Yhteenveto[[#This Row],[Verotuloihin perustuva valtionosuuksien tasaus]])</f>
        <v>15270290.309857365</v>
      </c>
      <c r="P145" s="412">
        <v>-178927.80220000003</v>
      </c>
      <c r="Q145" s="411">
        <v>2419882.7514800923</v>
      </c>
      <c r="R145" s="411">
        <v>-19120.626203029409</v>
      </c>
      <c r="S145" s="139">
        <f>SUM(Yhteenveto[[#This Row],[Kunnan  peruspalvelujen valtionosuus ]:[Verolykkäysten takaisinperintä vuonna 2022]])</f>
        <v>17492124.632934425</v>
      </c>
      <c r="T145" s="39">
        <v>1457678</v>
      </c>
    </row>
    <row r="146" spans="1:20" ht="15" x14ac:dyDescent="0.25">
      <c r="A146" s="36">
        <v>441</v>
      </c>
      <c r="B146" s="13" t="s">
        <v>156</v>
      </c>
      <c r="C146" s="15">
        <v>4543</v>
      </c>
      <c r="D146" s="15">
        <v>19602244.329999998</v>
      </c>
      <c r="E146" s="15">
        <v>7301300.7246938106</v>
      </c>
      <c r="F146" s="15">
        <v>1573059.4497026447</v>
      </c>
      <c r="G146" s="15">
        <f>Yhteenveto[[#This Row],[Ikärakenne, laskennallinen kustannus]]+Yhteenveto[[#This Row],[Sairastavuus, laskennallinen kustannus]]+Yhteenveto[[#This Row],[Muut laskennalliset kustannukset yhteensä]]</f>
        <v>28476604.504396453</v>
      </c>
      <c r="H146" s="444">
        <v>4290.5200000000004</v>
      </c>
      <c r="I146" s="17">
        <v>19491832.360000003</v>
      </c>
      <c r="J146" s="17">
        <v>8984772.1443964504</v>
      </c>
      <c r="K146" s="37">
        <v>453342.4775776997</v>
      </c>
      <c r="L146" s="15">
        <v>-214045.74561997323</v>
      </c>
      <c r="M146" s="14">
        <v>9224068.8763541766</v>
      </c>
      <c r="N146" s="38">
        <v>2085221.3651274042</v>
      </c>
      <c r="O146" s="410">
        <f>SUM(Yhteenveto[[#This Row],[Valtionosuus ennen verotuloihin perustuvaa valtionosuuksien tasausta]]+Yhteenveto[[#This Row],[Verotuloihin perustuva valtionosuuksien tasaus]])</f>
        <v>11309290.24148158</v>
      </c>
      <c r="P146" s="412">
        <v>-49572.167439999976</v>
      </c>
      <c r="Q146" s="411">
        <v>2875687.2149638101</v>
      </c>
      <c r="R146" s="411">
        <v>-19308.934731873829</v>
      </c>
      <c r="S146" s="139">
        <f>SUM(Yhteenveto[[#This Row],[Kunnan  peruspalvelujen valtionosuus ]:[Verolykkäysten takaisinperintä vuonna 2022]])</f>
        <v>14116096.354273517</v>
      </c>
      <c r="T146" s="39">
        <v>1176342</v>
      </c>
    </row>
    <row r="147" spans="1:20" ht="15" x14ac:dyDescent="0.25">
      <c r="A147" s="36">
        <v>444</v>
      </c>
      <c r="B147" s="13" t="s">
        <v>157</v>
      </c>
      <c r="C147" s="15">
        <v>45886</v>
      </c>
      <c r="D147" s="15">
        <v>185055247.37</v>
      </c>
      <c r="E147" s="15">
        <v>62350200.570588842</v>
      </c>
      <c r="F147" s="15">
        <v>13341952.581118464</v>
      </c>
      <c r="G147" s="15">
        <f>Yhteenveto[[#This Row],[Ikärakenne, laskennallinen kustannus]]+Yhteenveto[[#This Row],[Sairastavuus, laskennallinen kustannus]]+Yhteenveto[[#This Row],[Muut laskennalliset kustannukset yhteensä]]</f>
        <v>260747400.5217073</v>
      </c>
      <c r="H147" s="444">
        <v>4290.5200000000004</v>
      </c>
      <c r="I147" s="17">
        <v>196874800.72000003</v>
      </c>
      <c r="J147" s="17">
        <v>63872599.801707268</v>
      </c>
      <c r="K147" s="37">
        <v>1332355.7450258324</v>
      </c>
      <c r="L147" s="15">
        <v>-3433158.4532210799</v>
      </c>
      <c r="M147" s="14">
        <v>61771797.093512021</v>
      </c>
      <c r="N147" s="38">
        <v>5091056.3484325642</v>
      </c>
      <c r="O147" s="410">
        <f>SUM(Yhteenveto[[#This Row],[Valtionosuus ennen verotuloihin perustuvaa valtionosuuksien tasausta]]+Yhteenveto[[#This Row],[Verotuloihin perustuva valtionosuuksien tasaus]])</f>
        <v>66862853.441944584</v>
      </c>
      <c r="P147" s="412">
        <v>2686956.048316001</v>
      </c>
      <c r="Q147" s="411">
        <v>21867997.060360931</v>
      </c>
      <c r="R147" s="411">
        <v>-228903.44923808548</v>
      </c>
      <c r="S147" s="139">
        <f>SUM(Yhteenveto[[#This Row],[Kunnan  peruspalvelujen valtionosuus ]:[Verolykkäysten takaisinperintä vuonna 2022]])</f>
        <v>91188903.101383418</v>
      </c>
      <c r="T147" s="39">
        <v>7599075</v>
      </c>
    </row>
    <row r="148" spans="1:20" ht="15" x14ac:dyDescent="0.25">
      <c r="A148" s="36">
        <v>445</v>
      </c>
      <c r="B148" s="13" t="s">
        <v>158</v>
      </c>
      <c r="C148" s="15">
        <v>15105</v>
      </c>
      <c r="D148" s="15">
        <v>62651658.479999997</v>
      </c>
      <c r="E148" s="15">
        <v>16950787.808553666</v>
      </c>
      <c r="F148" s="15">
        <v>12597894.413695224</v>
      </c>
      <c r="G148" s="15">
        <f>Yhteenveto[[#This Row],[Ikärakenne, laskennallinen kustannus]]+Yhteenveto[[#This Row],[Sairastavuus, laskennallinen kustannus]]+Yhteenveto[[#This Row],[Muut laskennalliset kustannukset yhteensä]]</f>
        <v>92200340.702248871</v>
      </c>
      <c r="H148" s="444">
        <v>4290.5200000000004</v>
      </c>
      <c r="I148" s="17">
        <v>64808304.600000009</v>
      </c>
      <c r="J148" s="17">
        <v>27392036.102248862</v>
      </c>
      <c r="K148" s="37">
        <v>432051.61036189244</v>
      </c>
      <c r="L148" s="15">
        <v>-439392.09484031482</v>
      </c>
      <c r="M148" s="14">
        <v>27384695.617770441</v>
      </c>
      <c r="N148" s="38">
        <v>958126.84173322958</v>
      </c>
      <c r="O148" s="410">
        <f>SUM(Yhteenveto[[#This Row],[Valtionosuus ennen verotuloihin perustuvaa valtionosuuksien tasausta]]+Yhteenveto[[#This Row],[Verotuloihin perustuva valtionosuuksien tasaus]])</f>
        <v>28342822.459503669</v>
      </c>
      <c r="P148" s="412">
        <v>-100575.16112000009</v>
      </c>
      <c r="Q148" s="411">
        <v>6971439.9221622339</v>
      </c>
      <c r="R148" s="411">
        <v>-81064.476367842784</v>
      </c>
      <c r="S148" s="139">
        <f>SUM(Yhteenveto[[#This Row],[Kunnan  peruspalvelujen valtionosuus ]:[Verolykkäysten takaisinperintä vuonna 2022]])</f>
        <v>35132622.744178057</v>
      </c>
      <c r="T148" s="39">
        <v>2927719</v>
      </c>
    </row>
    <row r="149" spans="1:20" ht="15" x14ac:dyDescent="0.25">
      <c r="A149" s="36">
        <v>475</v>
      </c>
      <c r="B149" s="13" t="s">
        <v>159</v>
      </c>
      <c r="C149" s="15">
        <v>5451</v>
      </c>
      <c r="D149" s="15">
        <v>23619266.57</v>
      </c>
      <c r="E149" s="15">
        <v>6859459.3904047096</v>
      </c>
      <c r="F149" s="15">
        <v>5346112.2587854853</v>
      </c>
      <c r="G149" s="15">
        <f>Yhteenveto[[#This Row],[Ikärakenne, laskennallinen kustannus]]+Yhteenveto[[#This Row],[Sairastavuus, laskennallinen kustannus]]+Yhteenveto[[#This Row],[Muut laskennalliset kustannukset yhteensä]]</f>
        <v>35824838.219190195</v>
      </c>
      <c r="H149" s="444">
        <v>4290.5200000000004</v>
      </c>
      <c r="I149" s="17">
        <v>23387624.520000003</v>
      </c>
      <c r="J149" s="17">
        <v>12437213.699190192</v>
      </c>
      <c r="K149" s="37">
        <v>139245.71186552808</v>
      </c>
      <c r="L149" s="15">
        <v>-301138.19342472631</v>
      </c>
      <c r="M149" s="14">
        <v>12275321.217630994</v>
      </c>
      <c r="N149" s="38">
        <v>3421551.352884796</v>
      </c>
      <c r="O149" s="410">
        <f>SUM(Yhteenveto[[#This Row],[Valtionosuus ennen verotuloihin perustuvaa valtionosuuksien tasausta]]+Yhteenveto[[#This Row],[Verotuloihin perustuva valtionosuuksien tasaus]])</f>
        <v>15696872.570515789</v>
      </c>
      <c r="P149" s="412">
        <v>555607.71432000003</v>
      </c>
      <c r="Q149" s="411">
        <v>3544790.3275851896</v>
      </c>
      <c r="R149" s="411">
        <v>-23443.006885512063</v>
      </c>
      <c r="S149" s="139">
        <f>SUM(Yhteenveto[[#This Row],[Kunnan  peruspalvelujen valtionosuus ]:[Verolykkäysten takaisinperintä vuonna 2022]])</f>
        <v>19773827.605535466</v>
      </c>
      <c r="T149" s="39">
        <v>1647819</v>
      </c>
    </row>
    <row r="150" spans="1:20" ht="15" x14ac:dyDescent="0.25">
      <c r="A150" s="36">
        <v>480</v>
      </c>
      <c r="B150" s="13" t="s">
        <v>160</v>
      </c>
      <c r="C150" s="15">
        <v>1999</v>
      </c>
      <c r="D150" s="15">
        <v>8336521.6899999995</v>
      </c>
      <c r="E150" s="15">
        <v>2724442.9300463703</v>
      </c>
      <c r="F150" s="15">
        <v>520595.77089509042</v>
      </c>
      <c r="G150" s="15">
        <f>Yhteenveto[[#This Row],[Ikärakenne, laskennallinen kustannus]]+Yhteenveto[[#This Row],[Sairastavuus, laskennallinen kustannus]]+Yhteenveto[[#This Row],[Muut laskennalliset kustannukset yhteensä]]</f>
        <v>11581560.39094146</v>
      </c>
      <c r="H150" s="444">
        <v>4290.5200000000004</v>
      </c>
      <c r="I150" s="17">
        <v>8576749.4800000004</v>
      </c>
      <c r="J150" s="17">
        <v>3004810.9109414592</v>
      </c>
      <c r="K150" s="37">
        <v>34880.124611461491</v>
      </c>
      <c r="L150" s="15">
        <v>-136881.09372424288</v>
      </c>
      <c r="M150" s="14">
        <v>2902809.9418286779</v>
      </c>
      <c r="N150" s="38">
        <v>1443995.9047911174</v>
      </c>
      <c r="O150" s="410">
        <f>SUM(Yhteenveto[[#This Row],[Valtionosuus ennen verotuloihin perustuvaa valtionosuuksien tasausta]]+Yhteenveto[[#This Row],[Verotuloihin perustuva valtionosuuksien tasaus]])</f>
        <v>4346805.8466197951</v>
      </c>
      <c r="P150" s="412">
        <v>-660266.69200000004</v>
      </c>
      <c r="Q150" s="411">
        <v>1281677.120896199</v>
      </c>
      <c r="R150" s="411">
        <v>-7946.4248202792478</v>
      </c>
      <c r="S150" s="139">
        <f>SUM(Yhteenveto[[#This Row],[Kunnan  peruspalvelujen valtionosuus ]:[Verolykkäysten takaisinperintä vuonna 2022]])</f>
        <v>4960269.8506957144</v>
      </c>
      <c r="T150" s="39">
        <v>413356</v>
      </c>
    </row>
    <row r="151" spans="1:20" ht="15" x14ac:dyDescent="0.25">
      <c r="A151" s="36">
        <v>481</v>
      </c>
      <c r="B151" s="13" t="s">
        <v>161</v>
      </c>
      <c r="C151" s="15">
        <v>9543</v>
      </c>
      <c r="D151" s="15">
        <v>39371056.079999998</v>
      </c>
      <c r="E151" s="15">
        <v>8994334.2165880427</v>
      </c>
      <c r="F151" s="15">
        <v>1319466.5745936744</v>
      </c>
      <c r="G151" s="15">
        <f>Yhteenveto[[#This Row],[Ikärakenne, laskennallinen kustannus]]+Yhteenveto[[#This Row],[Sairastavuus, laskennallinen kustannus]]+Yhteenveto[[#This Row],[Muut laskennalliset kustannukset yhteensä]]</f>
        <v>49684856.871181712</v>
      </c>
      <c r="H151" s="444">
        <v>4290.5200000000004</v>
      </c>
      <c r="I151" s="17">
        <v>40944432.360000007</v>
      </c>
      <c r="J151" s="17">
        <v>8740424.5111817047</v>
      </c>
      <c r="K151" s="37">
        <v>74784.680975935742</v>
      </c>
      <c r="L151" s="15">
        <v>-399964.71888826811</v>
      </c>
      <c r="M151" s="14">
        <v>8415244.4732693732</v>
      </c>
      <c r="N151" s="38">
        <v>-151694.68085104442</v>
      </c>
      <c r="O151" s="410">
        <f>SUM(Yhteenveto[[#This Row],[Valtionosuus ennen verotuloihin perustuvaa valtionosuuksien tasausta]]+Yhteenveto[[#This Row],[Verotuloihin perustuva valtionosuuksien tasaus]])</f>
        <v>8263549.792418329</v>
      </c>
      <c r="P151" s="412">
        <v>-196828.03463999991</v>
      </c>
      <c r="Q151" s="411">
        <v>3962470.6811728422</v>
      </c>
      <c r="R151" s="411">
        <v>-48203.647670182698</v>
      </c>
      <c r="S151" s="139">
        <f>SUM(Yhteenveto[[#This Row],[Kunnan  peruspalvelujen valtionosuus ]:[Verolykkäysten takaisinperintä vuonna 2022]])</f>
        <v>11980988.791280989</v>
      </c>
      <c r="T151" s="39">
        <v>998416</v>
      </c>
    </row>
    <row r="152" spans="1:20" ht="15" x14ac:dyDescent="0.25">
      <c r="A152" s="36">
        <v>483</v>
      </c>
      <c r="B152" s="13" t="s">
        <v>162</v>
      </c>
      <c r="C152" s="15">
        <v>1078</v>
      </c>
      <c r="D152" s="15">
        <v>5433312.9499999993</v>
      </c>
      <c r="E152" s="15">
        <v>1395247.9152830818</v>
      </c>
      <c r="F152" s="15">
        <v>334353.76301148813</v>
      </c>
      <c r="G152" s="15">
        <f>Yhteenveto[[#This Row],[Ikärakenne, laskennallinen kustannus]]+Yhteenveto[[#This Row],[Sairastavuus, laskennallinen kustannus]]+Yhteenveto[[#This Row],[Muut laskennalliset kustannukset yhteensä]]</f>
        <v>7162914.6282945694</v>
      </c>
      <c r="H152" s="444">
        <v>4290.5200000000004</v>
      </c>
      <c r="I152" s="17">
        <v>4625180.5600000005</v>
      </c>
      <c r="J152" s="17">
        <v>2537734.0682945689</v>
      </c>
      <c r="K152" s="37">
        <v>17764.684636492599</v>
      </c>
      <c r="L152" s="15">
        <v>-59778.985004604954</v>
      </c>
      <c r="M152" s="14">
        <v>2495719.7679264569</v>
      </c>
      <c r="N152" s="38">
        <v>1651864.612197564</v>
      </c>
      <c r="O152" s="410">
        <f>SUM(Yhteenveto[[#This Row],[Valtionosuus ennen verotuloihin perustuvaa valtionosuuksien tasausta]]+Yhteenveto[[#This Row],[Verotuloihin perustuva valtionosuuksien tasaus]])</f>
        <v>4147584.3801240209</v>
      </c>
      <c r="P152" s="412">
        <v>35919.700400000009</v>
      </c>
      <c r="Q152" s="411">
        <v>735417.61791589239</v>
      </c>
      <c r="R152" s="411">
        <v>-3163.5612327578292</v>
      </c>
      <c r="S152" s="139">
        <f>SUM(Yhteenveto[[#This Row],[Kunnan  peruspalvelujen valtionosuus ]:[Verolykkäysten takaisinperintä vuonna 2022]])</f>
        <v>4915758.1372071551</v>
      </c>
      <c r="T152" s="39">
        <v>409646</v>
      </c>
    </row>
    <row r="153" spans="1:20" ht="15" x14ac:dyDescent="0.25">
      <c r="A153" s="36">
        <v>484</v>
      </c>
      <c r="B153" s="13" t="s">
        <v>163</v>
      </c>
      <c r="C153" s="15">
        <v>3066</v>
      </c>
      <c r="D153" s="15">
        <v>14418095.960000001</v>
      </c>
      <c r="E153" s="15">
        <v>4927517.3220369313</v>
      </c>
      <c r="F153" s="15">
        <v>924764.4104557531</v>
      </c>
      <c r="G153" s="15">
        <f>Yhteenveto[[#This Row],[Ikärakenne, laskennallinen kustannus]]+Yhteenveto[[#This Row],[Sairastavuus, laskennallinen kustannus]]+Yhteenveto[[#This Row],[Muut laskennalliset kustannukset yhteensä]]</f>
        <v>20270377.692492682</v>
      </c>
      <c r="H153" s="444">
        <v>4290.5200000000004</v>
      </c>
      <c r="I153" s="17">
        <v>13154734.320000002</v>
      </c>
      <c r="J153" s="17">
        <v>7115643.3724926803</v>
      </c>
      <c r="K153" s="37">
        <v>546146.26459187595</v>
      </c>
      <c r="L153" s="15">
        <v>21593.445834990998</v>
      </c>
      <c r="M153" s="14">
        <v>7683383.0829195473</v>
      </c>
      <c r="N153" s="38">
        <v>1502330.3500237656</v>
      </c>
      <c r="O153" s="410">
        <f>SUM(Yhteenveto[[#This Row],[Valtionosuus ennen verotuloihin perustuvaa valtionosuuksien tasausta]]+Yhteenveto[[#This Row],[Verotuloihin perustuva valtionosuuksien tasaus]])</f>
        <v>9185713.4329433125</v>
      </c>
      <c r="P153" s="412">
        <v>62673.170199999993</v>
      </c>
      <c r="Q153" s="411">
        <v>1909350.0848075498</v>
      </c>
      <c r="R153" s="411">
        <v>-12355.081841906755</v>
      </c>
      <c r="S153" s="139">
        <f>SUM(Yhteenveto[[#This Row],[Kunnan  peruspalvelujen valtionosuus ]:[Verolykkäysten takaisinperintä vuonna 2022]])</f>
        <v>11145381.606108956</v>
      </c>
      <c r="T153" s="39">
        <v>928782</v>
      </c>
    </row>
    <row r="154" spans="1:20" ht="15" x14ac:dyDescent="0.25">
      <c r="A154" s="36">
        <v>489</v>
      </c>
      <c r="B154" s="13" t="s">
        <v>164</v>
      </c>
      <c r="C154" s="15">
        <v>1868</v>
      </c>
      <c r="D154" s="15">
        <v>8171147.5600000005</v>
      </c>
      <c r="E154" s="15">
        <v>4222448.9793424178</v>
      </c>
      <c r="F154" s="15">
        <v>845924.99596756883</v>
      </c>
      <c r="G154" s="15">
        <f>Yhteenveto[[#This Row],[Ikärakenne, laskennallinen kustannus]]+Yhteenveto[[#This Row],[Sairastavuus, laskennallinen kustannus]]+Yhteenveto[[#This Row],[Muut laskennalliset kustannukset yhteensä]]</f>
        <v>13239521.535309987</v>
      </c>
      <c r="H154" s="444">
        <v>4290.5200000000004</v>
      </c>
      <c r="I154" s="17">
        <v>8014691.3600000013</v>
      </c>
      <c r="J154" s="17">
        <v>5224830.1753099859</v>
      </c>
      <c r="K154" s="37">
        <v>255761.76982740554</v>
      </c>
      <c r="L154" s="15">
        <v>-18106.341457404167</v>
      </c>
      <c r="M154" s="14">
        <v>5462485.6036799876</v>
      </c>
      <c r="N154" s="38">
        <v>1676750.320929267</v>
      </c>
      <c r="O154" s="410">
        <f>SUM(Yhteenveto[[#This Row],[Valtionosuus ennen verotuloihin perustuvaa valtionosuuksien tasausta]]+Yhteenveto[[#This Row],[Verotuloihin perustuva valtionosuuksien tasaus]])</f>
        <v>7139235.924609255</v>
      </c>
      <c r="P154" s="412">
        <v>-1275521.9752</v>
      </c>
      <c r="Q154" s="411">
        <v>1349440.9684851116</v>
      </c>
      <c r="R154" s="411">
        <v>-6550.2823121105348</v>
      </c>
      <c r="S154" s="139">
        <f>SUM(Yhteenveto[[#This Row],[Kunnan  peruspalvelujen valtionosuus ]:[Verolykkäysten takaisinperintä vuonna 2022]])</f>
        <v>7206604.6355822552</v>
      </c>
      <c r="T154" s="39">
        <v>600551</v>
      </c>
    </row>
    <row r="155" spans="1:20" ht="15" x14ac:dyDescent="0.25">
      <c r="A155" s="36">
        <v>491</v>
      </c>
      <c r="B155" s="13" t="s">
        <v>165</v>
      </c>
      <c r="C155" s="15">
        <v>52583</v>
      </c>
      <c r="D155" s="15">
        <v>210780978.72</v>
      </c>
      <c r="E155" s="15">
        <v>86779184.68882589</v>
      </c>
      <c r="F155" s="15">
        <v>13262696.420775309</v>
      </c>
      <c r="G155" s="15">
        <f>Yhteenveto[[#This Row],[Ikärakenne, laskennallinen kustannus]]+Yhteenveto[[#This Row],[Sairastavuus, laskennallinen kustannus]]+Yhteenveto[[#This Row],[Muut laskennalliset kustannukset yhteensä]]</f>
        <v>310822859.82960117</v>
      </c>
      <c r="H155" s="444">
        <v>4290.5200000000004</v>
      </c>
      <c r="I155" s="17">
        <v>225608413.16000003</v>
      </c>
      <c r="J155" s="17">
        <v>85214446.669601142</v>
      </c>
      <c r="K155" s="37">
        <v>2363026.2580417218</v>
      </c>
      <c r="L155" s="15">
        <v>-3885461.1516860761</v>
      </c>
      <c r="M155" s="14">
        <v>83692011.775956795</v>
      </c>
      <c r="N155" s="38">
        <v>20357709.318974592</v>
      </c>
      <c r="O155" s="410">
        <f>SUM(Yhteenveto[[#This Row],[Valtionosuus ennen verotuloihin perustuvaa valtionosuuksien tasausta]]+Yhteenveto[[#This Row],[Verotuloihin perustuva valtionosuuksien tasaus]])</f>
        <v>104049721.09493139</v>
      </c>
      <c r="P155" s="412">
        <v>184625.76961199986</v>
      </c>
      <c r="Q155" s="411">
        <v>28744344.734902591</v>
      </c>
      <c r="R155" s="411">
        <v>-259232.61642114187</v>
      </c>
      <c r="S155" s="139">
        <f>SUM(Yhteenveto[[#This Row],[Kunnan  peruspalvelujen valtionosuus ]:[Verolykkäysten takaisinperintä vuonna 2022]])</f>
        <v>132719458.98302484</v>
      </c>
      <c r="T155" s="39">
        <v>11059955</v>
      </c>
    </row>
    <row r="156" spans="1:20" ht="15" x14ac:dyDescent="0.25">
      <c r="A156" s="36">
        <v>494</v>
      </c>
      <c r="B156" s="13" t="s">
        <v>166</v>
      </c>
      <c r="C156" s="15">
        <v>8903</v>
      </c>
      <c r="D156" s="15">
        <v>40620624.460000001</v>
      </c>
      <c r="E156" s="15">
        <v>13162617.839189896</v>
      </c>
      <c r="F156" s="15">
        <v>1779806.3895077538</v>
      </c>
      <c r="G156" s="15">
        <f>Yhteenveto[[#This Row],[Ikärakenne, laskennallinen kustannus]]+Yhteenveto[[#This Row],[Sairastavuus, laskennallinen kustannus]]+Yhteenveto[[#This Row],[Muut laskennalliset kustannukset yhteensä]]</f>
        <v>55563048.688697651</v>
      </c>
      <c r="H156" s="444">
        <v>4290.5200000000004</v>
      </c>
      <c r="I156" s="17">
        <v>38198499.560000002</v>
      </c>
      <c r="J156" s="17">
        <v>17364549.128697649</v>
      </c>
      <c r="K156" s="37">
        <v>212485.11847146734</v>
      </c>
      <c r="L156" s="15">
        <v>-775002.96706817509</v>
      </c>
      <c r="M156" s="14">
        <v>16802031.280100938</v>
      </c>
      <c r="N156" s="38">
        <v>8023199.8225524742</v>
      </c>
      <c r="O156" s="410">
        <f>SUM(Yhteenveto[[#This Row],[Valtionosuus ennen verotuloihin perustuvaa valtionosuuksien tasausta]]+Yhteenveto[[#This Row],[Verotuloihin perustuva valtionosuuksien tasaus]])</f>
        <v>24825231.102653414</v>
      </c>
      <c r="P156" s="412">
        <v>73125.653971999971</v>
      </c>
      <c r="Q156" s="411">
        <v>4199485.8646216923</v>
      </c>
      <c r="R156" s="411">
        <v>-36813.90113456863</v>
      </c>
      <c r="S156" s="139">
        <f>SUM(Yhteenveto[[#This Row],[Kunnan  peruspalvelujen valtionosuus ]:[Verolykkäysten takaisinperintä vuonna 2022]])</f>
        <v>29061028.720112536</v>
      </c>
      <c r="T156" s="39">
        <v>2421752</v>
      </c>
    </row>
    <row r="157" spans="1:20" ht="15" x14ac:dyDescent="0.25">
      <c r="A157" s="36">
        <v>495</v>
      </c>
      <c r="B157" s="13" t="s">
        <v>167</v>
      </c>
      <c r="C157" s="15">
        <v>1558</v>
      </c>
      <c r="D157" s="15">
        <v>7489559.54</v>
      </c>
      <c r="E157" s="15">
        <v>2561781.0209839209</v>
      </c>
      <c r="F157" s="15">
        <v>887368.14557888685</v>
      </c>
      <c r="G157" s="15">
        <f>Yhteenveto[[#This Row],[Ikärakenne, laskennallinen kustannus]]+Yhteenveto[[#This Row],[Sairastavuus, laskennallinen kustannus]]+Yhteenveto[[#This Row],[Muut laskennalliset kustannukset yhteensä]]</f>
        <v>10938708.706562808</v>
      </c>
      <c r="H157" s="444">
        <v>4290.5200000000004</v>
      </c>
      <c r="I157" s="17">
        <v>6684630.1600000011</v>
      </c>
      <c r="J157" s="17">
        <v>4254078.5465628067</v>
      </c>
      <c r="K157" s="37">
        <v>168975.54963699987</v>
      </c>
      <c r="L157" s="15">
        <v>-55034.468686660228</v>
      </c>
      <c r="M157" s="14">
        <v>4368019.627513147</v>
      </c>
      <c r="N157" s="38">
        <v>883245.87598202762</v>
      </c>
      <c r="O157" s="410">
        <f>SUM(Yhteenveto[[#This Row],[Valtionosuus ennen verotuloihin perustuvaa valtionosuuksien tasausta]]+Yhteenveto[[#This Row],[Verotuloihin perustuva valtionosuuksien tasaus]])</f>
        <v>5251265.5034951745</v>
      </c>
      <c r="P157" s="412">
        <v>-157912.54179999998</v>
      </c>
      <c r="Q157" s="411">
        <v>1085235.488758815</v>
      </c>
      <c r="R157" s="411">
        <v>-5942.7454190449162</v>
      </c>
      <c r="S157" s="139">
        <f>SUM(Yhteenveto[[#This Row],[Kunnan  peruspalvelujen valtionosuus ]:[Verolykkäysten takaisinperintä vuonna 2022]])</f>
        <v>6172645.7050349442</v>
      </c>
      <c r="T157" s="39">
        <v>514387</v>
      </c>
    </row>
    <row r="158" spans="1:20" ht="15" x14ac:dyDescent="0.25">
      <c r="A158" s="36">
        <v>498</v>
      </c>
      <c r="B158" s="13" t="s">
        <v>168</v>
      </c>
      <c r="C158" s="15">
        <v>2297</v>
      </c>
      <c r="D158" s="15">
        <v>9295063.5999999996</v>
      </c>
      <c r="E158" s="15">
        <v>3294774.2338699228</v>
      </c>
      <c r="F158" s="15">
        <v>2134216.4015624993</v>
      </c>
      <c r="G158" s="15">
        <f>Yhteenveto[[#This Row],[Ikärakenne, laskennallinen kustannus]]+Yhteenveto[[#This Row],[Sairastavuus, laskennallinen kustannus]]+Yhteenveto[[#This Row],[Muut laskennalliset kustannukset yhteensä]]</f>
        <v>14724054.235432422</v>
      </c>
      <c r="H158" s="444">
        <v>4290.5200000000004</v>
      </c>
      <c r="I158" s="17">
        <v>9855324.4400000013</v>
      </c>
      <c r="J158" s="17">
        <v>4868729.7954324204</v>
      </c>
      <c r="K158" s="37">
        <v>2876564.8992269849</v>
      </c>
      <c r="L158" s="15">
        <v>160493.10314771134</v>
      </c>
      <c r="M158" s="14">
        <v>7905787.797807117</v>
      </c>
      <c r="N158" s="38">
        <v>785632.25605050451</v>
      </c>
      <c r="O158" s="410">
        <f>SUM(Yhteenveto[[#This Row],[Valtionosuus ennen verotuloihin perustuvaa valtionosuuksien tasausta]]+Yhteenveto[[#This Row],[Verotuloihin perustuva valtionosuuksien tasaus]])</f>
        <v>8691420.0538576208</v>
      </c>
      <c r="P158" s="412">
        <v>62345.272519999984</v>
      </c>
      <c r="Q158" s="411">
        <v>1432717.3882965446</v>
      </c>
      <c r="R158" s="411">
        <v>-10510.139033505326</v>
      </c>
      <c r="S158" s="139">
        <f>SUM(Yhteenveto[[#This Row],[Kunnan  peruspalvelujen valtionosuus ]:[Verolykkäysten takaisinperintä vuonna 2022]])</f>
        <v>10175972.57564066</v>
      </c>
      <c r="T158" s="39">
        <v>847997</v>
      </c>
    </row>
    <row r="159" spans="1:20" ht="15" x14ac:dyDescent="0.25">
      <c r="A159" s="36">
        <v>499</v>
      </c>
      <c r="B159" s="13" t="s">
        <v>169</v>
      </c>
      <c r="C159" s="15">
        <v>19453</v>
      </c>
      <c r="D159" s="15">
        <v>85786320.549999982</v>
      </c>
      <c r="E159" s="15">
        <v>20709886.913392492</v>
      </c>
      <c r="F159" s="15">
        <v>8210057.567407921</v>
      </c>
      <c r="G159" s="15">
        <f>Yhteenveto[[#This Row],[Ikärakenne, laskennallinen kustannus]]+Yhteenveto[[#This Row],[Sairastavuus, laskennallinen kustannus]]+Yhteenveto[[#This Row],[Muut laskennalliset kustannukset yhteensä]]</f>
        <v>114706265.03080039</v>
      </c>
      <c r="H159" s="444">
        <v>4290.5200000000004</v>
      </c>
      <c r="I159" s="17">
        <v>83463485.560000002</v>
      </c>
      <c r="J159" s="17">
        <v>31242779.470800385</v>
      </c>
      <c r="K159" s="37">
        <v>262276.56512805307</v>
      </c>
      <c r="L159" s="15">
        <v>-895802.35726993438</v>
      </c>
      <c r="M159" s="14">
        <v>30609253.678658504</v>
      </c>
      <c r="N159" s="38">
        <v>4674352.2173989695</v>
      </c>
      <c r="O159" s="410">
        <f>SUM(Yhteenveto[[#This Row],[Valtionosuus ennen verotuloihin perustuvaa valtionosuuksien tasausta]]+Yhteenveto[[#This Row],[Verotuloihin perustuva valtionosuuksien tasaus]])</f>
        <v>35283605.896057472</v>
      </c>
      <c r="P159" s="412">
        <v>337108.62391999993</v>
      </c>
      <c r="Q159" s="411">
        <v>9126097.218429653</v>
      </c>
      <c r="R159" s="411">
        <v>-93995.129412862356</v>
      </c>
      <c r="S159" s="139">
        <f>SUM(Yhteenveto[[#This Row],[Kunnan  peruspalvelujen valtionosuus ]:[Verolykkäysten takaisinperintä vuonna 2022]])</f>
        <v>44652816.608994268</v>
      </c>
      <c r="T159" s="39">
        <v>3721068</v>
      </c>
    </row>
    <row r="160" spans="1:20" ht="15" x14ac:dyDescent="0.25">
      <c r="A160" s="36">
        <v>500</v>
      </c>
      <c r="B160" s="13" t="s">
        <v>170</v>
      </c>
      <c r="C160" s="15">
        <v>10267</v>
      </c>
      <c r="D160" s="15">
        <v>43045662.230000004</v>
      </c>
      <c r="E160" s="15">
        <v>11637500.79799783</v>
      </c>
      <c r="F160" s="15">
        <v>1176856.7509525884</v>
      </c>
      <c r="G160" s="15">
        <f>Yhteenveto[[#This Row],[Ikärakenne, laskennallinen kustannus]]+Yhteenveto[[#This Row],[Sairastavuus, laskennallinen kustannus]]+Yhteenveto[[#This Row],[Muut laskennalliset kustannukset yhteensä]]</f>
        <v>55860019.778950423</v>
      </c>
      <c r="H160" s="444">
        <v>4290.5200000000004</v>
      </c>
      <c r="I160" s="17">
        <v>44050768.840000004</v>
      </c>
      <c r="J160" s="17">
        <v>11809250.938950419</v>
      </c>
      <c r="K160" s="37">
        <v>164734.68816447791</v>
      </c>
      <c r="L160" s="15">
        <v>-556775.26497880404</v>
      </c>
      <c r="M160" s="14">
        <v>11417210.362136094</v>
      </c>
      <c r="N160" s="38">
        <v>418911.77326518437</v>
      </c>
      <c r="O160" s="410">
        <f>SUM(Yhteenveto[[#This Row],[Valtionosuus ennen verotuloihin perustuvaa valtionosuuksien tasausta]]+Yhteenveto[[#This Row],[Verotuloihin perustuva valtionosuuksien tasaus]])</f>
        <v>11836122.135401279</v>
      </c>
      <c r="P160" s="412">
        <v>-171724.48634800001</v>
      </c>
      <c r="Q160" s="411">
        <v>3373721.2264266838</v>
      </c>
      <c r="R160" s="411">
        <v>-48079.772643546814</v>
      </c>
      <c r="S160" s="139">
        <f>SUM(Yhteenveto[[#This Row],[Kunnan  peruspalvelujen valtionosuus ]:[Verolykkäysten takaisinperintä vuonna 2022]])</f>
        <v>14990039.102836415</v>
      </c>
      <c r="T160" s="39">
        <v>1249170</v>
      </c>
    </row>
    <row r="161" spans="1:20" ht="15" x14ac:dyDescent="0.25">
      <c r="A161" s="36">
        <v>503</v>
      </c>
      <c r="B161" s="13" t="s">
        <v>171</v>
      </c>
      <c r="C161" s="15">
        <v>7645</v>
      </c>
      <c r="D161" s="15">
        <v>31842848.929999996</v>
      </c>
      <c r="E161" s="15">
        <v>10598401.77531687</v>
      </c>
      <c r="F161" s="15">
        <v>1612422.6931940708</v>
      </c>
      <c r="G161" s="15">
        <f>Yhteenveto[[#This Row],[Ikärakenne, laskennallinen kustannus]]+Yhteenveto[[#This Row],[Sairastavuus, laskennallinen kustannus]]+Yhteenveto[[#This Row],[Muut laskennalliset kustannukset yhteensä]]</f>
        <v>44053673.398510933</v>
      </c>
      <c r="H161" s="444">
        <v>4290.5200000000004</v>
      </c>
      <c r="I161" s="17">
        <v>32801025.400000002</v>
      </c>
      <c r="J161" s="17">
        <v>11252647.998510931</v>
      </c>
      <c r="K161" s="37">
        <v>113216.04433740539</v>
      </c>
      <c r="L161" s="15">
        <v>-521808.23004801874</v>
      </c>
      <c r="M161" s="14">
        <v>10844055.812800316</v>
      </c>
      <c r="N161" s="38">
        <v>4311121.6968143051</v>
      </c>
      <c r="O161" s="410">
        <f>SUM(Yhteenveto[[#This Row],[Valtionosuus ennen verotuloihin perustuvaa valtionosuuksien tasausta]]+Yhteenveto[[#This Row],[Verotuloihin perustuva valtionosuuksien tasaus]])</f>
        <v>15155177.50961462</v>
      </c>
      <c r="P161" s="412">
        <v>139848.36052000007</v>
      </c>
      <c r="Q161" s="411">
        <v>4452547.4020175673</v>
      </c>
      <c r="R161" s="411">
        <v>-33140.673359193301</v>
      </c>
      <c r="S161" s="139">
        <f>SUM(Yhteenveto[[#This Row],[Kunnan  peruspalvelujen valtionosuus ]:[Verolykkäysten takaisinperintä vuonna 2022]])</f>
        <v>19714432.598792993</v>
      </c>
      <c r="T161" s="39">
        <v>1642869</v>
      </c>
    </row>
    <row r="162" spans="1:20" ht="15" x14ac:dyDescent="0.25">
      <c r="A162" s="36">
        <v>504</v>
      </c>
      <c r="B162" s="13" t="s">
        <v>172</v>
      </c>
      <c r="C162" s="15">
        <v>1871</v>
      </c>
      <c r="D162" s="15">
        <v>7927663.2199999997</v>
      </c>
      <c r="E162" s="15">
        <v>2628771.5007573757</v>
      </c>
      <c r="F162" s="15">
        <v>737084.10484097106</v>
      </c>
      <c r="G162" s="15">
        <f>Yhteenveto[[#This Row],[Ikärakenne, laskennallinen kustannus]]+Yhteenveto[[#This Row],[Sairastavuus, laskennallinen kustannus]]+Yhteenveto[[#This Row],[Muut laskennalliset kustannukset yhteensä]]</f>
        <v>11293518.825598348</v>
      </c>
      <c r="H162" s="444">
        <v>4290.5200000000004</v>
      </c>
      <c r="I162" s="17">
        <v>8027562.9200000009</v>
      </c>
      <c r="J162" s="17">
        <v>3265955.9055983471</v>
      </c>
      <c r="K162" s="37">
        <v>27907.177159472041</v>
      </c>
      <c r="L162" s="15">
        <v>40432.389987362782</v>
      </c>
      <c r="M162" s="14">
        <v>3334295.472745182</v>
      </c>
      <c r="N162" s="38">
        <v>1294202.9975086919</v>
      </c>
      <c r="O162" s="410">
        <f>SUM(Yhteenveto[[#This Row],[Valtionosuus ennen verotuloihin perustuvaa valtionosuuksien tasausta]]+Yhteenveto[[#This Row],[Verotuloihin perustuva valtionosuuksien tasaus]])</f>
        <v>4628498.4702538736</v>
      </c>
      <c r="P162" s="412">
        <v>-933092.46620000014</v>
      </c>
      <c r="Q162" s="411">
        <v>1217519.5716028262</v>
      </c>
      <c r="R162" s="411">
        <v>-7510.314357583271</v>
      </c>
      <c r="S162" s="139">
        <f>SUM(Yhteenveto[[#This Row],[Kunnan  peruspalvelujen valtionosuus ]:[Verolykkäysten takaisinperintä vuonna 2022]])</f>
        <v>4905415.2612991165</v>
      </c>
      <c r="T162" s="39">
        <v>408785</v>
      </c>
    </row>
    <row r="163" spans="1:20" ht="15" x14ac:dyDescent="0.25">
      <c r="A163" s="36">
        <v>505</v>
      </c>
      <c r="B163" s="13" t="s">
        <v>173</v>
      </c>
      <c r="C163" s="15">
        <v>20783</v>
      </c>
      <c r="D163" s="15">
        <v>85161117.400000006</v>
      </c>
      <c r="E163" s="15">
        <v>24457008.901331224</v>
      </c>
      <c r="F163" s="15">
        <v>4483419.3042604402</v>
      </c>
      <c r="G163" s="15">
        <f>Yhteenveto[[#This Row],[Ikärakenne, laskennallinen kustannus]]+Yhteenveto[[#This Row],[Sairastavuus, laskennallinen kustannus]]+Yhteenveto[[#This Row],[Muut laskennalliset kustannukset yhteensä]]</f>
        <v>114101545.60559165</v>
      </c>
      <c r="H163" s="444">
        <v>4290.5200000000004</v>
      </c>
      <c r="I163" s="17">
        <v>89169877.160000011</v>
      </c>
      <c r="J163" s="17">
        <v>24931668.445591643</v>
      </c>
      <c r="K163" s="37">
        <v>408572.32933407073</v>
      </c>
      <c r="L163" s="15">
        <v>-1600931.6309709228</v>
      </c>
      <c r="M163" s="14">
        <v>23739309.143954791</v>
      </c>
      <c r="N163" s="38">
        <v>3852945.0975399436</v>
      </c>
      <c r="O163" s="410">
        <f>SUM(Yhteenveto[[#This Row],[Valtionosuus ennen verotuloihin perustuvaa valtionosuuksien tasausta]]+Yhteenveto[[#This Row],[Verotuloihin perustuva valtionosuuksien tasaus]])</f>
        <v>27592254.241494734</v>
      </c>
      <c r="P163" s="412">
        <v>-1421014.6471479996</v>
      </c>
      <c r="Q163" s="411">
        <v>9472447.1804143395</v>
      </c>
      <c r="R163" s="411">
        <v>-98369.842684133415</v>
      </c>
      <c r="S163" s="139">
        <f>SUM(Yhteenveto[[#This Row],[Kunnan  peruspalvelujen valtionosuus ]:[Verolykkäysten takaisinperintä vuonna 2022]])</f>
        <v>35545316.932076938</v>
      </c>
      <c r="T163" s="39">
        <v>2962110</v>
      </c>
    </row>
    <row r="164" spans="1:20" ht="15" x14ac:dyDescent="0.25">
      <c r="A164" s="36">
        <v>507</v>
      </c>
      <c r="B164" s="13" t="s">
        <v>174</v>
      </c>
      <c r="C164" s="15">
        <v>5676</v>
      </c>
      <c r="D164" s="15">
        <v>24096791.960000001</v>
      </c>
      <c r="E164" s="15">
        <v>11705319.629197231</v>
      </c>
      <c r="F164" s="15">
        <v>1919465.7192761656</v>
      </c>
      <c r="G164" s="15">
        <f>Yhteenveto[[#This Row],[Ikärakenne, laskennallinen kustannus]]+Yhteenveto[[#This Row],[Sairastavuus, laskennallinen kustannus]]+Yhteenveto[[#This Row],[Muut laskennalliset kustannukset yhteensä]]</f>
        <v>37721577.308473401</v>
      </c>
      <c r="H164" s="444">
        <v>4290.5200000000004</v>
      </c>
      <c r="I164" s="17">
        <v>24352991.520000003</v>
      </c>
      <c r="J164" s="17">
        <v>13368585.788473397</v>
      </c>
      <c r="K164" s="37">
        <v>565218.29713031277</v>
      </c>
      <c r="L164" s="15">
        <v>-521717.74485199677</v>
      </c>
      <c r="M164" s="14">
        <v>13412086.340751713</v>
      </c>
      <c r="N164" s="38">
        <v>3203330.9131374126</v>
      </c>
      <c r="O164" s="410">
        <f>SUM(Yhteenveto[[#This Row],[Valtionosuus ennen verotuloihin perustuvaa valtionosuuksien tasausta]]+Yhteenveto[[#This Row],[Verotuloihin perustuva valtionosuuksien tasaus]])</f>
        <v>16615417.253889125</v>
      </c>
      <c r="P164" s="412">
        <v>118207.11364</v>
      </c>
      <c r="Q164" s="411">
        <v>3670072.1272314806</v>
      </c>
      <c r="R164" s="411">
        <v>-24619.314781673871</v>
      </c>
      <c r="S164" s="139">
        <f>SUM(Yhteenveto[[#This Row],[Kunnan  peruspalvelujen valtionosuus ]:[Verolykkäysten takaisinperintä vuonna 2022]])</f>
        <v>20379077.179978929</v>
      </c>
      <c r="T164" s="39">
        <v>1698257</v>
      </c>
    </row>
    <row r="165" spans="1:20" ht="15" x14ac:dyDescent="0.25">
      <c r="A165" s="36">
        <v>508</v>
      </c>
      <c r="B165" s="13" t="s">
        <v>175</v>
      </c>
      <c r="C165" s="15">
        <v>9673</v>
      </c>
      <c r="D165" s="15">
        <v>40929809.869999997</v>
      </c>
      <c r="E165" s="15">
        <v>17820215.981882643</v>
      </c>
      <c r="F165" s="15">
        <v>2215380.8962178715</v>
      </c>
      <c r="G165" s="15">
        <f>Yhteenveto[[#This Row],[Ikärakenne, laskennallinen kustannus]]+Yhteenveto[[#This Row],[Sairastavuus, laskennallinen kustannus]]+Yhteenveto[[#This Row],[Muut laskennalliset kustannukset yhteensä]]</f>
        <v>60965406.748100504</v>
      </c>
      <c r="H165" s="444">
        <v>4290.5200000000004</v>
      </c>
      <c r="I165" s="17">
        <v>41502199.960000001</v>
      </c>
      <c r="J165" s="17">
        <v>19463206.788100503</v>
      </c>
      <c r="K165" s="37">
        <v>468919.75594971015</v>
      </c>
      <c r="L165" s="15">
        <v>-703440.41997592791</v>
      </c>
      <c r="M165" s="14">
        <v>19228686.124074284</v>
      </c>
      <c r="N165" s="38">
        <v>2946045.3450251571</v>
      </c>
      <c r="O165" s="410">
        <f>SUM(Yhteenveto[[#This Row],[Valtionosuus ennen verotuloihin perustuvaa valtionosuuksien tasausta]]+Yhteenveto[[#This Row],[Verotuloihin perustuva valtionosuuksien tasaus]])</f>
        <v>22174731.46909944</v>
      </c>
      <c r="P165" s="412">
        <v>268205.39779999992</v>
      </c>
      <c r="Q165" s="411">
        <v>5416171.0132769495</v>
      </c>
      <c r="R165" s="411">
        <v>-48086.175688795345</v>
      </c>
      <c r="S165" s="139">
        <f>SUM(Yhteenveto[[#This Row],[Kunnan  peruspalvelujen valtionosuus ]:[Verolykkäysten takaisinperintä vuonna 2022]])</f>
        <v>27811021.704487592</v>
      </c>
      <c r="T165" s="39">
        <v>2317585</v>
      </c>
    </row>
    <row r="166" spans="1:20" ht="15" x14ac:dyDescent="0.25">
      <c r="A166" s="36">
        <v>529</v>
      </c>
      <c r="B166" s="13" t="s">
        <v>176</v>
      </c>
      <c r="C166" s="15">
        <v>19427</v>
      </c>
      <c r="D166" s="15">
        <v>76662050.109999999</v>
      </c>
      <c r="E166" s="15">
        <v>23442158.517340451</v>
      </c>
      <c r="F166" s="15">
        <v>4779715.1192206442</v>
      </c>
      <c r="G166" s="15">
        <f>Yhteenveto[[#This Row],[Ikärakenne, laskennallinen kustannus]]+Yhteenveto[[#This Row],[Sairastavuus, laskennallinen kustannus]]+Yhteenveto[[#This Row],[Muut laskennalliset kustannukset yhteensä]]</f>
        <v>104883923.7465611</v>
      </c>
      <c r="H166" s="444">
        <v>4290.5200000000004</v>
      </c>
      <c r="I166" s="17">
        <v>83351932.040000007</v>
      </c>
      <c r="J166" s="17">
        <v>21531991.706561089</v>
      </c>
      <c r="K166" s="37">
        <v>406662.9802217508</v>
      </c>
      <c r="L166" s="15">
        <v>-1796187.308275694</v>
      </c>
      <c r="M166" s="14">
        <v>20142467.378507145</v>
      </c>
      <c r="N166" s="38">
        <v>-5503890.4591094684</v>
      </c>
      <c r="O166" s="410">
        <f>SUM(Yhteenveto[[#This Row],[Valtionosuus ennen verotuloihin perustuvaa valtionosuuksien tasausta]]+Yhteenveto[[#This Row],[Verotuloihin perustuva valtionosuuksien tasaus]])</f>
        <v>14638576.919397676</v>
      </c>
      <c r="P166" s="412">
        <v>-202596.0529200001</v>
      </c>
      <c r="Q166" s="411">
        <v>7308109.5575211802</v>
      </c>
      <c r="R166" s="411">
        <v>-105918.72397989352</v>
      </c>
      <c r="S166" s="139">
        <f>SUM(Yhteenveto[[#This Row],[Kunnan  peruspalvelujen valtionosuus ]:[Verolykkäysten takaisinperintä vuonna 2022]])</f>
        <v>21638171.700018961</v>
      </c>
      <c r="T166" s="39">
        <v>1803181</v>
      </c>
    </row>
    <row r="167" spans="1:20" ht="15" x14ac:dyDescent="0.25">
      <c r="A167" s="36">
        <v>531</v>
      </c>
      <c r="B167" s="13" t="s">
        <v>177</v>
      </c>
      <c r="C167" s="15">
        <v>5256</v>
      </c>
      <c r="D167" s="15">
        <v>22120350.68</v>
      </c>
      <c r="E167" s="15">
        <v>7044647.4189452007</v>
      </c>
      <c r="F167" s="15">
        <v>938851.91801982559</v>
      </c>
      <c r="G167" s="15">
        <f>Yhteenveto[[#This Row],[Ikärakenne, laskennallinen kustannus]]+Yhteenveto[[#This Row],[Sairastavuus, laskennallinen kustannus]]+Yhteenveto[[#This Row],[Muut laskennalliset kustannukset yhteensä]]</f>
        <v>30103850.016965024</v>
      </c>
      <c r="H167" s="444">
        <v>4290.5200000000004</v>
      </c>
      <c r="I167" s="17">
        <v>22550973.120000001</v>
      </c>
      <c r="J167" s="17">
        <v>7552876.8969650231</v>
      </c>
      <c r="K167" s="37">
        <v>117929.69910161725</v>
      </c>
      <c r="L167" s="15">
        <v>-331267.6855997591</v>
      </c>
      <c r="M167" s="14">
        <v>7339538.9104668815</v>
      </c>
      <c r="N167" s="38">
        <v>3473813.760542687</v>
      </c>
      <c r="O167" s="410">
        <f>SUM(Yhteenveto[[#This Row],[Valtionosuus ennen verotuloihin perustuvaa valtionosuuksien tasausta]]+Yhteenveto[[#This Row],[Verotuloihin perustuva valtionosuuksien tasaus]])</f>
        <v>10813352.671009568</v>
      </c>
      <c r="P167" s="412">
        <v>-65981.955880000009</v>
      </c>
      <c r="Q167" s="411">
        <v>2842531.3367273663</v>
      </c>
      <c r="R167" s="411">
        <v>-23126.81437787196</v>
      </c>
      <c r="S167" s="139">
        <f>SUM(Yhteenveto[[#This Row],[Kunnan  peruspalvelujen valtionosuus ]:[Verolykkäysten takaisinperintä vuonna 2022]])</f>
        <v>13566775.237479063</v>
      </c>
      <c r="T167" s="39">
        <v>1130564</v>
      </c>
    </row>
    <row r="168" spans="1:20" ht="15" x14ac:dyDescent="0.25">
      <c r="A168" s="36">
        <v>535</v>
      </c>
      <c r="B168" s="13" t="s">
        <v>178</v>
      </c>
      <c r="C168" s="15">
        <v>10500</v>
      </c>
      <c r="D168" s="15">
        <v>49519462.480000004</v>
      </c>
      <c r="E168" s="15">
        <v>20929074.008846626</v>
      </c>
      <c r="F168" s="15">
        <v>1725332.6616373658</v>
      </c>
      <c r="G168" s="15">
        <f>Yhteenveto[[#This Row],[Ikärakenne, laskennallinen kustannus]]+Yhteenveto[[#This Row],[Sairastavuus, laskennallinen kustannus]]+Yhteenveto[[#This Row],[Muut laskennalliset kustannukset yhteensä]]</f>
        <v>72173869.150483996</v>
      </c>
      <c r="H168" s="444">
        <v>4290.5200000000004</v>
      </c>
      <c r="I168" s="17">
        <v>45050460.000000007</v>
      </c>
      <c r="J168" s="17">
        <v>27123409.150483988</v>
      </c>
      <c r="K168" s="37">
        <v>375943.98415769689</v>
      </c>
      <c r="L168" s="15">
        <v>-574149.99013428087</v>
      </c>
      <c r="M168" s="14">
        <v>26925203.144507404</v>
      </c>
      <c r="N168" s="38">
        <v>11494201.628826091</v>
      </c>
      <c r="O168" s="410">
        <f>SUM(Yhteenveto[[#This Row],[Valtionosuus ennen verotuloihin perustuvaa valtionosuuksien tasausta]]+Yhteenveto[[#This Row],[Verotuloihin perustuva valtionosuuksien tasaus]])</f>
        <v>38419404.773333497</v>
      </c>
      <c r="P168" s="412">
        <v>-85029.830200000084</v>
      </c>
      <c r="Q168" s="411">
        <v>6251934.7716179742</v>
      </c>
      <c r="R168" s="411">
        <v>-38524.105340807553</v>
      </c>
      <c r="S168" s="139">
        <f>SUM(Yhteenveto[[#This Row],[Kunnan  peruspalvelujen valtionosuus ]:[Verolykkäysten takaisinperintä vuonna 2022]])</f>
        <v>44547785.609410658</v>
      </c>
      <c r="T168" s="39">
        <v>3712315</v>
      </c>
    </row>
    <row r="169" spans="1:20" ht="15" x14ac:dyDescent="0.25">
      <c r="A169" s="36">
        <v>536</v>
      </c>
      <c r="B169" s="13" t="s">
        <v>179</v>
      </c>
      <c r="C169" s="15">
        <v>34476</v>
      </c>
      <c r="D169" s="15">
        <v>140959128.21999997</v>
      </c>
      <c r="E169" s="15">
        <v>39391285.802205496</v>
      </c>
      <c r="F169" s="15">
        <v>6412225.8221814632</v>
      </c>
      <c r="G169" s="15">
        <f>Yhteenveto[[#This Row],[Ikärakenne, laskennallinen kustannus]]+Yhteenveto[[#This Row],[Sairastavuus, laskennallinen kustannus]]+Yhteenveto[[#This Row],[Muut laskennalliset kustannukset yhteensä]]</f>
        <v>186762639.84438694</v>
      </c>
      <c r="H169" s="444">
        <v>4290.5200000000004</v>
      </c>
      <c r="I169" s="17">
        <v>147919967.52000001</v>
      </c>
      <c r="J169" s="17">
        <v>38842672.324386925</v>
      </c>
      <c r="K169" s="37">
        <v>1013386.7404793503</v>
      </c>
      <c r="L169" s="15">
        <v>-2826014.620014091</v>
      </c>
      <c r="M169" s="14">
        <v>37030044.444852181</v>
      </c>
      <c r="N169" s="38">
        <v>3132802.3744371678</v>
      </c>
      <c r="O169" s="410">
        <f>SUM(Yhteenveto[[#This Row],[Valtionosuus ennen verotuloihin perustuvaa valtionosuuksien tasausta]]+Yhteenveto[[#This Row],[Verotuloihin perustuva valtionosuuksien tasaus]])</f>
        <v>40162846.819289349</v>
      </c>
      <c r="P169" s="412">
        <v>-219032.66935199965</v>
      </c>
      <c r="Q169" s="411">
        <v>13651959.125046562</v>
      </c>
      <c r="R169" s="411">
        <v>-170085.89447632874</v>
      </c>
      <c r="S169" s="139">
        <f>SUM(Yhteenveto[[#This Row],[Kunnan  peruspalvelujen valtionosuus ]:[Verolykkäysten takaisinperintä vuonna 2022]])</f>
        <v>53425687.380507581</v>
      </c>
      <c r="T169" s="39">
        <v>4452140</v>
      </c>
    </row>
    <row r="170" spans="1:20" ht="15" x14ac:dyDescent="0.25">
      <c r="A170" s="36">
        <v>538</v>
      </c>
      <c r="B170" s="13" t="s">
        <v>180</v>
      </c>
      <c r="C170" s="15">
        <v>4693</v>
      </c>
      <c r="D170" s="15">
        <v>19725729.879999999</v>
      </c>
      <c r="E170" s="15">
        <v>5459859.8198985392</v>
      </c>
      <c r="F170" s="15">
        <v>713837.93718725722</v>
      </c>
      <c r="G170" s="15">
        <f>Yhteenveto[[#This Row],[Ikärakenne, laskennallinen kustannus]]+Yhteenveto[[#This Row],[Sairastavuus, laskennallinen kustannus]]+Yhteenveto[[#This Row],[Muut laskennalliset kustannukset yhteensä]]</f>
        <v>25899427.637085795</v>
      </c>
      <c r="H170" s="444">
        <v>4290.5200000000004</v>
      </c>
      <c r="I170" s="17">
        <v>20135410.360000003</v>
      </c>
      <c r="J170" s="17">
        <v>5764017.2770857923</v>
      </c>
      <c r="K170" s="37">
        <v>23346.366174896426</v>
      </c>
      <c r="L170" s="15">
        <v>-152910.43166815309</v>
      </c>
      <c r="M170" s="14">
        <v>5634453.2115925355</v>
      </c>
      <c r="N170" s="38">
        <v>2179212.8918903964</v>
      </c>
      <c r="O170" s="410">
        <f>SUM(Yhteenveto[[#This Row],[Valtionosuus ennen verotuloihin perustuvaa valtionosuuksien tasausta]]+Yhteenveto[[#This Row],[Verotuloihin perustuva valtionosuuksien tasaus]])</f>
        <v>7813666.1034829319</v>
      </c>
      <c r="P170" s="412">
        <v>13935.651400000002</v>
      </c>
      <c r="Q170" s="411">
        <v>2447155.4077505376</v>
      </c>
      <c r="R170" s="411">
        <v>-21267.278332092123</v>
      </c>
      <c r="S170" s="139">
        <f>SUM(Yhteenveto[[#This Row],[Kunnan  peruspalvelujen valtionosuus ]:[Verolykkäysten takaisinperintä vuonna 2022]])</f>
        <v>10253489.884301377</v>
      </c>
      <c r="T170" s="39">
        <v>854457</v>
      </c>
    </row>
    <row r="171" spans="1:20" ht="15" x14ac:dyDescent="0.25">
      <c r="A171" s="36">
        <v>541</v>
      </c>
      <c r="B171" s="13" t="s">
        <v>181</v>
      </c>
      <c r="C171" s="15">
        <v>9501</v>
      </c>
      <c r="D171" s="15">
        <v>40814643.859999999</v>
      </c>
      <c r="E171" s="15">
        <v>22115828.883215953</v>
      </c>
      <c r="F171" s="15">
        <v>3848296.2882784232</v>
      </c>
      <c r="G171" s="15">
        <f>Yhteenveto[[#This Row],[Ikärakenne, laskennallinen kustannus]]+Yhteenveto[[#This Row],[Sairastavuus, laskennallinen kustannus]]+Yhteenveto[[#This Row],[Muut laskennalliset kustannukset yhteensä]]</f>
        <v>66778769.031494372</v>
      </c>
      <c r="H171" s="444">
        <v>4290.5200000000004</v>
      </c>
      <c r="I171" s="17">
        <v>40764230.520000003</v>
      </c>
      <c r="J171" s="17">
        <v>26014538.511494368</v>
      </c>
      <c r="K171" s="37">
        <v>3965521.6808297858</v>
      </c>
      <c r="L171" s="15">
        <v>-196325.93215079873</v>
      </c>
      <c r="M171" s="14">
        <v>29783734.260173354</v>
      </c>
      <c r="N171" s="38">
        <v>8304075.1436401801</v>
      </c>
      <c r="O171" s="410">
        <f>SUM(Yhteenveto[[#This Row],[Valtionosuus ennen verotuloihin perustuvaa valtionosuuksien tasausta]]+Yhteenveto[[#This Row],[Verotuloihin perustuva valtionosuuksien tasaus]])</f>
        <v>38087809.403813533</v>
      </c>
      <c r="P171" s="412">
        <v>-70751.376679999987</v>
      </c>
      <c r="Q171" s="411">
        <v>6444358.6081190472</v>
      </c>
      <c r="R171" s="411">
        <v>-34698.322895895093</v>
      </c>
      <c r="S171" s="139">
        <f>SUM(Yhteenveto[[#This Row],[Kunnan  peruspalvelujen valtionosuus ]:[Verolykkäysten takaisinperintä vuonna 2022]])</f>
        <v>44426718.312356688</v>
      </c>
      <c r="T171" s="39">
        <v>3702226</v>
      </c>
    </row>
    <row r="172" spans="1:20" ht="15" x14ac:dyDescent="0.25">
      <c r="A172" s="36">
        <v>543</v>
      </c>
      <c r="B172" s="13" t="s">
        <v>182</v>
      </c>
      <c r="C172" s="15">
        <v>43663</v>
      </c>
      <c r="D172" s="15">
        <v>174488588.21000001</v>
      </c>
      <c r="E172" s="15">
        <v>46568990.83577352</v>
      </c>
      <c r="F172" s="15">
        <v>11122674.3722708</v>
      </c>
      <c r="G172" s="15">
        <f>Yhteenveto[[#This Row],[Ikärakenne, laskennallinen kustannus]]+Yhteenveto[[#This Row],[Sairastavuus, laskennallinen kustannus]]+Yhteenveto[[#This Row],[Muut laskennalliset kustannukset yhteensä]]</f>
        <v>232180253.41804433</v>
      </c>
      <c r="H172" s="444">
        <v>4290.5200000000004</v>
      </c>
      <c r="I172" s="17">
        <v>187336974.76000002</v>
      </c>
      <c r="J172" s="17">
        <v>44843278.658044308</v>
      </c>
      <c r="K172" s="37">
        <v>739334.5811877501</v>
      </c>
      <c r="L172" s="15">
        <v>-3823014.75756728</v>
      </c>
      <c r="M172" s="14">
        <v>41759598.481664777</v>
      </c>
      <c r="N172" s="38">
        <v>-6567926.5285398457</v>
      </c>
      <c r="O172" s="410">
        <f>SUM(Yhteenveto[[#This Row],[Valtionosuus ennen verotuloihin perustuvaa valtionosuuksien tasausta]]+Yhteenveto[[#This Row],[Verotuloihin perustuva valtionosuuksien tasaus]])</f>
        <v>35191671.953124933</v>
      </c>
      <c r="P172" s="412">
        <v>-273268.43606800004</v>
      </c>
      <c r="Q172" s="411">
        <v>15732488.714606918</v>
      </c>
      <c r="R172" s="411">
        <v>-230828.91882494729</v>
      </c>
      <c r="S172" s="139">
        <f>SUM(Yhteenveto[[#This Row],[Kunnan  peruspalvelujen valtionosuus ]:[Verolykkäysten takaisinperintä vuonna 2022]])</f>
        <v>50420063.312838905</v>
      </c>
      <c r="T172" s="39">
        <v>4201672</v>
      </c>
    </row>
    <row r="173" spans="1:20" ht="15" x14ac:dyDescent="0.25">
      <c r="A173" s="36">
        <v>545</v>
      </c>
      <c r="B173" s="13" t="s">
        <v>183</v>
      </c>
      <c r="C173" s="15">
        <v>9558</v>
      </c>
      <c r="D173" s="15">
        <v>43544935.719999999</v>
      </c>
      <c r="E173" s="15">
        <v>12111696.660413479</v>
      </c>
      <c r="F173" s="15">
        <v>7888909.6324659046</v>
      </c>
      <c r="G173" s="15">
        <f>Yhteenveto[[#This Row],[Ikärakenne, laskennallinen kustannus]]+Yhteenveto[[#This Row],[Sairastavuus, laskennallinen kustannus]]+Yhteenveto[[#This Row],[Muut laskennalliset kustannukset yhteensä]]</f>
        <v>63545542.012879387</v>
      </c>
      <c r="H173" s="444">
        <v>4290.5200000000004</v>
      </c>
      <c r="I173" s="17">
        <v>41008790.160000004</v>
      </c>
      <c r="J173" s="17">
        <v>22536751.852879383</v>
      </c>
      <c r="K173" s="37">
        <v>882686.92948800139</v>
      </c>
      <c r="L173" s="15">
        <v>-462036.30619411875</v>
      </c>
      <c r="M173" s="14">
        <v>22957402.476173267</v>
      </c>
      <c r="N173" s="38">
        <v>7182139.0718387812</v>
      </c>
      <c r="O173" s="410">
        <f>SUM(Yhteenveto[[#This Row],[Valtionosuus ennen verotuloihin perustuvaa valtionosuuksien tasausta]]+Yhteenveto[[#This Row],[Verotuloihin perustuva valtionosuuksien tasaus]])</f>
        <v>30139541.548012048</v>
      </c>
      <c r="P173" s="412">
        <v>108727.88980000003</v>
      </c>
      <c r="Q173" s="411">
        <v>6864698.9667291939</v>
      </c>
      <c r="R173" s="411">
        <v>-37306.320220447284</v>
      </c>
      <c r="S173" s="139">
        <f>SUM(Yhteenveto[[#This Row],[Kunnan  peruspalvelujen valtionosuus ]:[Verolykkäysten takaisinperintä vuonna 2022]])</f>
        <v>37075662.084320791</v>
      </c>
      <c r="T173" s="39">
        <v>3089638</v>
      </c>
    </row>
    <row r="174" spans="1:20" ht="15" x14ac:dyDescent="0.25">
      <c r="A174" s="36">
        <v>560</v>
      </c>
      <c r="B174" s="13" t="s">
        <v>184</v>
      </c>
      <c r="C174" s="15">
        <v>15882</v>
      </c>
      <c r="D174" s="15">
        <v>65890578.969999991</v>
      </c>
      <c r="E174" s="15">
        <v>21018564.56499593</v>
      </c>
      <c r="F174" s="15">
        <v>3884565.9012946635</v>
      </c>
      <c r="G174" s="15">
        <f>Yhteenveto[[#This Row],[Ikärakenne, laskennallinen kustannus]]+Yhteenveto[[#This Row],[Sairastavuus, laskennallinen kustannus]]+Yhteenveto[[#This Row],[Muut laskennalliset kustannukset yhteensä]]</f>
        <v>90793709.436290577</v>
      </c>
      <c r="H174" s="444">
        <v>4290.5200000000004</v>
      </c>
      <c r="I174" s="17">
        <v>68142038.640000001</v>
      </c>
      <c r="J174" s="17">
        <v>22651670.796290576</v>
      </c>
      <c r="K174" s="37">
        <v>370060.56563988695</v>
      </c>
      <c r="L174" s="15">
        <v>-1180938.2724968456</v>
      </c>
      <c r="M174" s="14">
        <v>21840793.089433618</v>
      </c>
      <c r="N174" s="38">
        <v>9926259.6610317193</v>
      </c>
      <c r="O174" s="410">
        <f>SUM(Yhteenveto[[#This Row],[Valtionosuus ennen verotuloihin perustuvaa valtionosuuksien tasausta]]+Yhteenveto[[#This Row],[Verotuloihin perustuva valtionosuuksien tasaus]])</f>
        <v>31767052.750465337</v>
      </c>
      <c r="P174" s="412">
        <v>267952.02232000011</v>
      </c>
      <c r="Q174" s="411">
        <v>8775354.4912950639</v>
      </c>
      <c r="R174" s="411">
        <v>-66948.356364280509</v>
      </c>
      <c r="S174" s="139">
        <f>SUM(Yhteenveto[[#This Row],[Kunnan  peruspalvelujen valtionosuus ]:[Verolykkäysten takaisinperintä vuonna 2022]])</f>
        <v>40743410.907716118</v>
      </c>
      <c r="T174" s="39">
        <v>3395285</v>
      </c>
    </row>
    <row r="175" spans="1:20" ht="15" x14ac:dyDescent="0.25">
      <c r="A175" s="36">
        <v>561</v>
      </c>
      <c r="B175" s="13" t="s">
        <v>185</v>
      </c>
      <c r="C175" s="15">
        <v>1334</v>
      </c>
      <c r="D175" s="15">
        <v>6189510.8100000005</v>
      </c>
      <c r="E175" s="15">
        <v>1700486.942638621</v>
      </c>
      <c r="F175" s="15">
        <v>471328.72235991596</v>
      </c>
      <c r="G175" s="15">
        <f>Yhteenveto[[#This Row],[Ikärakenne, laskennallinen kustannus]]+Yhteenveto[[#This Row],[Sairastavuus, laskennallinen kustannus]]+Yhteenveto[[#This Row],[Muut laskennalliset kustannukset yhteensä]]</f>
        <v>8361326.4749985375</v>
      </c>
      <c r="H175" s="444">
        <v>4290.5200000000004</v>
      </c>
      <c r="I175" s="17">
        <v>5723553.6800000006</v>
      </c>
      <c r="J175" s="17">
        <v>2637772.7949985368</v>
      </c>
      <c r="K175" s="37">
        <v>42250.065897878812</v>
      </c>
      <c r="L175" s="15">
        <v>-13380.485677921708</v>
      </c>
      <c r="M175" s="14">
        <v>2666642.3752184939</v>
      </c>
      <c r="N175" s="38">
        <v>930914.84618565219</v>
      </c>
      <c r="O175" s="410">
        <f>SUM(Yhteenveto[[#This Row],[Valtionosuus ennen verotuloihin perustuvaa valtionosuuksien tasausta]]+Yhteenveto[[#This Row],[Verotuloihin perustuva valtionosuuksien tasaus]])</f>
        <v>3597557.2214041459</v>
      </c>
      <c r="P175" s="412">
        <v>-556010.13419999997</v>
      </c>
      <c r="Q175" s="411">
        <v>913922.0671740676</v>
      </c>
      <c r="R175" s="411">
        <v>-5099.8217387204359</v>
      </c>
      <c r="S175" s="139">
        <f>SUM(Yhteenveto[[#This Row],[Kunnan  peruspalvelujen valtionosuus ]:[Verolykkäysten takaisinperintä vuonna 2022]])</f>
        <v>3950369.3326394935</v>
      </c>
      <c r="T175" s="39">
        <v>329197</v>
      </c>
    </row>
    <row r="176" spans="1:20" ht="15" x14ac:dyDescent="0.25">
      <c r="A176" s="36">
        <v>562</v>
      </c>
      <c r="B176" s="13" t="s">
        <v>186</v>
      </c>
      <c r="C176" s="15">
        <v>9008</v>
      </c>
      <c r="D176" s="15">
        <v>38991562.840000004</v>
      </c>
      <c r="E176" s="15">
        <v>13824807.696178814</v>
      </c>
      <c r="F176" s="15">
        <v>1958998.2537461612</v>
      </c>
      <c r="G176" s="15">
        <f>Yhteenveto[[#This Row],[Ikärakenne, laskennallinen kustannus]]+Yhteenveto[[#This Row],[Sairastavuus, laskennallinen kustannus]]+Yhteenveto[[#This Row],[Muut laskennalliset kustannukset yhteensä]]</f>
        <v>54775368.789924979</v>
      </c>
      <c r="H176" s="444">
        <v>4290.5200000000004</v>
      </c>
      <c r="I176" s="17">
        <v>38649004.160000004</v>
      </c>
      <c r="J176" s="17">
        <v>16126364.629924975</v>
      </c>
      <c r="K176" s="37">
        <v>230836.37336789304</v>
      </c>
      <c r="L176" s="15">
        <v>-458735.50179733417</v>
      </c>
      <c r="M176" s="14">
        <v>15898465.501495533</v>
      </c>
      <c r="N176" s="38">
        <v>5853424.2593944091</v>
      </c>
      <c r="O176" s="410">
        <f>SUM(Yhteenveto[[#This Row],[Valtionosuus ennen verotuloihin perustuvaa valtionosuuksien tasausta]]+Yhteenveto[[#This Row],[Verotuloihin perustuva valtionosuuksien tasaus]])</f>
        <v>21751889.76088994</v>
      </c>
      <c r="P176" s="412">
        <v>5832.1073719999986</v>
      </c>
      <c r="Q176" s="411">
        <v>5356331.2298274273</v>
      </c>
      <c r="R176" s="411">
        <v>-39799.220769906926</v>
      </c>
      <c r="S176" s="139">
        <f>SUM(Yhteenveto[[#This Row],[Kunnan  peruspalvelujen valtionosuus ]:[Verolykkäysten takaisinperintä vuonna 2022]])</f>
        <v>27074253.877319459</v>
      </c>
      <c r="T176" s="39">
        <v>2256187</v>
      </c>
    </row>
    <row r="177" spans="1:20" ht="15" x14ac:dyDescent="0.25">
      <c r="A177" s="36">
        <v>563</v>
      </c>
      <c r="B177" s="13" t="s">
        <v>187</v>
      </c>
      <c r="C177" s="15">
        <v>7155</v>
      </c>
      <c r="D177" s="15">
        <v>33177316.079999998</v>
      </c>
      <c r="E177" s="15">
        <v>15746137.134122059</v>
      </c>
      <c r="F177" s="15">
        <v>1568058.1722543202</v>
      </c>
      <c r="G177" s="15">
        <f>Yhteenveto[[#This Row],[Ikärakenne, laskennallinen kustannus]]+Yhteenveto[[#This Row],[Sairastavuus, laskennallinen kustannus]]+Yhteenveto[[#This Row],[Muut laskennalliset kustannukset yhteensä]]</f>
        <v>50491511.386376381</v>
      </c>
      <c r="H177" s="444">
        <v>4290.5200000000004</v>
      </c>
      <c r="I177" s="17">
        <v>30698670.600000001</v>
      </c>
      <c r="J177" s="17">
        <v>19792840.786376379</v>
      </c>
      <c r="K177" s="37">
        <v>343974.79332844052</v>
      </c>
      <c r="L177" s="15">
        <v>-590293.08628530311</v>
      </c>
      <c r="M177" s="14">
        <v>19546522.493419517</v>
      </c>
      <c r="N177" s="38">
        <v>5648902.4397532102</v>
      </c>
      <c r="O177" s="410">
        <f>SUM(Yhteenveto[[#This Row],[Valtionosuus ennen verotuloihin perustuvaa valtionosuuksien tasausta]]+Yhteenveto[[#This Row],[Verotuloihin perustuva valtionosuuksien tasaus]])</f>
        <v>25195424.933172725</v>
      </c>
      <c r="P177" s="412">
        <v>153128.21656000003</v>
      </c>
      <c r="Q177" s="411">
        <v>4183990.1096717981</v>
      </c>
      <c r="R177" s="411">
        <v>-30400.158540059176</v>
      </c>
      <c r="S177" s="139">
        <f>SUM(Yhteenveto[[#This Row],[Kunnan  peruspalvelujen valtionosuus ]:[Verolykkäysten takaisinperintä vuonna 2022]])</f>
        <v>29502143.100864463</v>
      </c>
      <c r="T177" s="39">
        <v>2458511</v>
      </c>
    </row>
    <row r="178" spans="1:20" ht="15" x14ac:dyDescent="0.25">
      <c r="A178" s="36">
        <v>564</v>
      </c>
      <c r="B178" s="13" t="s">
        <v>188</v>
      </c>
      <c r="C178" s="15">
        <v>207327</v>
      </c>
      <c r="D178" s="15">
        <v>783255023.19000006</v>
      </c>
      <c r="E178" s="15">
        <v>268352300.60508823</v>
      </c>
      <c r="F178" s="15">
        <v>48654392.417091906</v>
      </c>
      <c r="G178" s="15">
        <f>Yhteenveto[[#This Row],[Ikärakenne, laskennallinen kustannus]]+Yhteenveto[[#This Row],[Sairastavuus, laskennallinen kustannus]]+Yhteenveto[[#This Row],[Muut laskennalliset kustannukset yhteensä]]</f>
        <v>1100261716.2121801</v>
      </c>
      <c r="H178" s="444">
        <v>4290.5200000000004</v>
      </c>
      <c r="I178" s="17">
        <v>889540640.04000008</v>
      </c>
      <c r="J178" s="17">
        <v>210721076.17218006</v>
      </c>
      <c r="K178" s="37">
        <v>9442935.1270185933</v>
      </c>
      <c r="L178" s="15">
        <v>-16041942.789971231</v>
      </c>
      <c r="M178" s="14">
        <v>204122068.50922742</v>
      </c>
      <c r="N178" s="38">
        <v>45258606.995536819</v>
      </c>
      <c r="O178" s="410">
        <f>SUM(Yhteenveto[[#This Row],[Valtionosuus ennen verotuloihin perustuvaa valtionosuuksien tasausta]]+Yhteenveto[[#This Row],[Verotuloihin perustuva valtionosuuksien tasaus]])</f>
        <v>249380675.50476426</v>
      </c>
      <c r="P178" s="412">
        <v>-12446569.665815994</v>
      </c>
      <c r="Q178" s="411">
        <v>92825182.060173675</v>
      </c>
      <c r="R178" s="411">
        <v>-949352.15243914048</v>
      </c>
      <c r="S178" s="139">
        <f>SUM(Yhteenveto[[#This Row],[Kunnan  peruspalvelujen valtionosuus ]:[Verolykkäysten takaisinperintä vuonna 2022]])</f>
        <v>328809935.74668282</v>
      </c>
      <c r="T178" s="39">
        <v>27400828</v>
      </c>
    </row>
    <row r="179" spans="1:20" ht="15" x14ac:dyDescent="0.25">
      <c r="A179" s="36">
        <v>576</v>
      </c>
      <c r="B179" s="13" t="s">
        <v>189</v>
      </c>
      <c r="C179" s="15">
        <v>2861</v>
      </c>
      <c r="D179" s="15">
        <v>12635331.899999999</v>
      </c>
      <c r="E179" s="15">
        <v>5713258.1662524799</v>
      </c>
      <c r="F179" s="15">
        <v>933814.65395034943</v>
      </c>
      <c r="G179" s="15">
        <f>Yhteenveto[[#This Row],[Ikärakenne, laskennallinen kustannus]]+Yhteenveto[[#This Row],[Sairastavuus, laskennallinen kustannus]]+Yhteenveto[[#This Row],[Muut laskennalliset kustannukset yhteensä]]</f>
        <v>19282404.720202826</v>
      </c>
      <c r="H179" s="444">
        <v>4290.5200000000004</v>
      </c>
      <c r="I179" s="17">
        <v>12275177.720000001</v>
      </c>
      <c r="J179" s="17">
        <v>7007227.0002028253</v>
      </c>
      <c r="K179" s="37">
        <v>378009.50028154044</v>
      </c>
      <c r="L179" s="15">
        <v>-113820.99061479952</v>
      </c>
      <c r="M179" s="14">
        <v>7271415.5098695662</v>
      </c>
      <c r="N179" s="38">
        <v>2039845.3751642159</v>
      </c>
      <c r="O179" s="410">
        <f>SUM(Yhteenveto[[#This Row],[Valtionosuus ennen verotuloihin perustuvaa valtionosuuksien tasausta]]+Yhteenveto[[#This Row],[Verotuloihin perustuva valtionosuuksien tasaus]])</f>
        <v>9311260.8850337826</v>
      </c>
      <c r="P179" s="412">
        <v>-61957.757080000003</v>
      </c>
      <c r="Q179" s="411">
        <v>2010260.3422612317</v>
      </c>
      <c r="R179" s="411">
        <v>-12178.29479250588</v>
      </c>
      <c r="S179" s="139">
        <f>SUM(Yhteenveto[[#This Row],[Kunnan  peruspalvelujen valtionosuus ]:[Verolykkäysten takaisinperintä vuonna 2022]])</f>
        <v>11247385.17542251</v>
      </c>
      <c r="T179" s="39">
        <v>937282</v>
      </c>
    </row>
    <row r="180" spans="1:20" ht="15" x14ac:dyDescent="0.25">
      <c r="A180" s="36">
        <v>577</v>
      </c>
      <c r="B180" s="13" t="s">
        <v>190</v>
      </c>
      <c r="C180" s="15">
        <v>10922</v>
      </c>
      <c r="D180" s="15">
        <v>45626232.889999993</v>
      </c>
      <c r="E180" s="15">
        <v>12240211.098894306</v>
      </c>
      <c r="F180" s="15">
        <v>1743664.2158837039</v>
      </c>
      <c r="G180" s="15">
        <f>Yhteenveto[[#This Row],[Ikärakenne, laskennallinen kustannus]]+Yhteenveto[[#This Row],[Sairastavuus, laskennallinen kustannus]]+Yhteenveto[[#This Row],[Muut laskennalliset kustannukset yhteensä]]</f>
        <v>59610108.204778001</v>
      </c>
      <c r="H180" s="444">
        <v>4290.5200000000004</v>
      </c>
      <c r="I180" s="17">
        <v>46861059.440000005</v>
      </c>
      <c r="J180" s="17">
        <v>12749048.764777996</v>
      </c>
      <c r="K180" s="37">
        <v>198845.79723521497</v>
      </c>
      <c r="L180" s="15">
        <v>-843027.00688229338</v>
      </c>
      <c r="M180" s="14">
        <v>12104867.555130918</v>
      </c>
      <c r="N180" s="38">
        <v>3013150.4627193273</v>
      </c>
      <c r="O180" s="410">
        <f>SUM(Yhteenveto[[#This Row],[Valtionosuus ennen verotuloihin perustuvaa valtionosuuksien tasausta]]+Yhteenveto[[#This Row],[Verotuloihin perustuva valtionosuuksien tasaus]])</f>
        <v>15118018.017850244</v>
      </c>
      <c r="P180" s="412">
        <v>245748.87805200013</v>
      </c>
      <c r="Q180" s="411">
        <v>4953923.0784290656</v>
      </c>
      <c r="R180" s="411">
        <v>-51890.834182957427</v>
      </c>
      <c r="S180" s="139">
        <f>SUM(Yhteenveto[[#This Row],[Kunnan  peruspalvelujen valtionosuus ]:[Verolykkäysten takaisinperintä vuonna 2022]])</f>
        <v>20265799.140148353</v>
      </c>
      <c r="T180" s="39">
        <v>1688817</v>
      </c>
    </row>
    <row r="181" spans="1:20" ht="15" x14ac:dyDescent="0.25">
      <c r="A181" s="36">
        <v>578</v>
      </c>
      <c r="B181" s="13" t="s">
        <v>191</v>
      </c>
      <c r="C181" s="15">
        <v>3235</v>
      </c>
      <c r="D181" s="15">
        <v>13479319.83</v>
      </c>
      <c r="E181" s="15">
        <v>7317862.3057887806</v>
      </c>
      <c r="F181" s="15">
        <v>1271184.7181864129</v>
      </c>
      <c r="G181" s="15">
        <f>Yhteenveto[[#This Row],[Ikärakenne, laskennallinen kustannus]]+Yhteenveto[[#This Row],[Sairastavuus, laskennallinen kustannus]]+Yhteenveto[[#This Row],[Muut laskennalliset kustannukset yhteensä]]</f>
        <v>22068366.853975192</v>
      </c>
      <c r="H181" s="444">
        <v>4290.5200000000004</v>
      </c>
      <c r="I181" s="17">
        <v>13879832.200000001</v>
      </c>
      <c r="J181" s="17">
        <v>8188534.6539751906</v>
      </c>
      <c r="K181" s="37">
        <v>192906.66608575324</v>
      </c>
      <c r="L181" s="15">
        <v>-34148.105816735566</v>
      </c>
      <c r="M181" s="14">
        <v>8347293.2142442083</v>
      </c>
      <c r="N181" s="38">
        <v>3209586.4885577806</v>
      </c>
      <c r="O181" s="410">
        <f>SUM(Yhteenveto[[#This Row],[Valtionosuus ennen verotuloihin perustuvaa valtionosuuksien tasausta]]+Yhteenveto[[#This Row],[Verotuloihin perustuva valtionosuuksien tasaus]])</f>
        <v>11556879.702801989</v>
      </c>
      <c r="P181" s="412">
        <v>273570.99619999999</v>
      </c>
      <c r="Q181" s="411">
        <v>2179892.8956611543</v>
      </c>
      <c r="R181" s="411">
        <v>-12850.251821047676</v>
      </c>
      <c r="S181" s="139">
        <f>SUM(Yhteenveto[[#This Row],[Kunnan  peruspalvelujen valtionosuus ]:[Verolykkäysten takaisinperintä vuonna 2022]])</f>
        <v>13997493.342842096</v>
      </c>
      <c r="T181" s="39">
        <v>1166458</v>
      </c>
    </row>
    <row r="182" spans="1:20" ht="15" x14ac:dyDescent="0.25">
      <c r="A182" s="36">
        <v>580</v>
      </c>
      <c r="B182" s="13" t="s">
        <v>192</v>
      </c>
      <c r="C182" s="15">
        <v>4655</v>
      </c>
      <c r="D182" s="15">
        <v>19769584.149999999</v>
      </c>
      <c r="E182" s="15">
        <v>9567852.7852856331</v>
      </c>
      <c r="F182" s="15">
        <v>1442006.7672943175</v>
      </c>
      <c r="G182" s="15">
        <f>Yhteenveto[[#This Row],[Ikärakenne, laskennallinen kustannus]]+Yhteenveto[[#This Row],[Sairastavuus, laskennallinen kustannus]]+Yhteenveto[[#This Row],[Muut laskennalliset kustannukset yhteensä]]</f>
        <v>30779443.702579949</v>
      </c>
      <c r="H182" s="444">
        <v>4290.5200000000004</v>
      </c>
      <c r="I182" s="17">
        <v>19972370.600000001</v>
      </c>
      <c r="J182" s="17">
        <v>10807073.102579948</v>
      </c>
      <c r="K182" s="37">
        <v>923639.12453024811</v>
      </c>
      <c r="L182" s="15">
        <v>272596.46364504262</v>
      </c>
      <c r="M182" s="14">
        <v>12003308.690755239</v>
      </c>
      <c r="N182" s="38">
        <v>3465828.4772940422</v>
      </c>
      <c r="O182" s="410">
        <f>SUM(Yhteenveto[[#This Row],[Valtionosuus ennen verotuloihin perustuvaa valtionosuuksien tasausta]]+Yhteenveto[[#This Row],[Verotuloihin perustuva valtionosuuksien tasaus]])</f>
        <v>15469137.168049281</v>
      </c>
      <c r="P182" s="412">
        <v>14904.440000000002</v>
      </c>
      <c r="Q182" s="411">
        <v>3282185.3974077809</v>
      </c>
      <c r="R182" s="411">
        <v>-17990.650227327227</v>
      </c>
      <c r="S182" s="139">
        <f>SUM(Yhteenveto[[#This Row],[Kunnan  peruspalvelujen valtionosuus ]:[Verolykkäysten takaisinperintä vuonna 2022]])</f>
        <v>18748236.355229735</v>
      </c>
      <c r="T182" s="39">
        <v>1562353</v>
      </c>
    </row>
    <row r="183" spans="1:20" ht="15" x14ac:dyDescent="0.25">
      <c r="A183" s="36">
        <v>581</v>
      </c>
      <c r="B183" s="13" t="s">
        <v>193</v>
      </c>
      <c r="C183" s="15">
        <v>6352</v>
      </c>
      <c r="D183" s="15">
        <v>27090180.969999999</v>
      </c>
      <c r="E183" s="15">
        <v>11727975.902718019</v>
      </c>
      <c r="F183" s="15">
        <v>1898288.1017055698</v>
      </c>
      <c r="G183" s="15">
        <f>Yhteenveto[[#This Row],[Ikärakenne, laskennallinen kustannus]]+Yhteenveto[[#This Row],[Sairastavuus, laskennallinen kustannus]]+Yhteenveto[[#This Row],[Muut laskennalliset kustannukset yhteensä]]</f>
        <v>40716444.974423587</v>
      </c>
      <c r="H183" s="444">
        <v>4290.5200000000004</v>
      </c>
      <c r="I183" s="17">
        <v>27253383.040000003</v>
      </c>
      <c r="J183" s="17">
        <v>13463061.934423584</v>
      </c>
      <c r="K183" s="37">
        <v>878118.21461965656</v>
      </c>
      <c r="L183" s="15">
        <v>-417246.06315045588</v>
      </c>
      <c r="M183" s="14">
        <v>13923934.085892785</v>
      </c>
      <c r="N183" s="38">
        <v>4524466.7300069164</v>
      </c>
      <c r="O183" s="410">
        <f>SUM(Yhteenveto[[#This Row],[Valtionosuus ennen verotuloihin perustuvaa valtionosuuksien tasausta]]+Yhteenveto[[#This Row],[Verotuloihin perustuva valtionosuuksien tasaus]])</f>
        <v>18448400.8158997</v>
      </c>
      <c r="P183" s="412">
        <v>101871.84739999998</v>
      </c>
      <c r="Q183" s="411">
        <v>3987092.8808259871</v>
      </c>
      <c r="R183" s="411">
        <v>-26604.768010849773</v>
      </c>
      <c r="S183" s="139">
        <f>SUM(Yhteenveto[[#This Row],[Kunnan  peruspalvelujen valtionosuus ]:[Verolykkäysten takaisinperintä vuonna 2022]])</f>
        <v>22510760.776114833</v>
      </c>
      <c r="T183" s="39">
        <v>1875897</v>
      </c>
    </row>
    <row r="184" spans="1:20" ht="15" x14ac:dyDescent="0.25">
      <c r="A184" s="36">
        <v>583</v>
      </c>
      <c r="B184" s="13" t="s">
        <v>194</v>
      </c>
      <c r="C184" s="15">
        <v>931</v>
      </c>
      <c r="D184" s="15">
        <v>3655493.1399999997</v>
      </c>
      <c r="E184" s="15">
        <v>1926838.8269080324</v>
      </c>
      <c r="F184" s="15">
        <v>1035342.7909793188</v>
      </c>
      <c r="G184" s="15">
        <f>Yhteenveto[[#This Row],[Ikärakenne, laskennallinen kustannus]]+Yhteenveto[[#This Row],[Sairastavuus, laskennallinen kustannus]]+Yhteenveto[[#This Row],[Muut laskennalliset kustannukset yhteensä]]</f>
        <v>6617674.7578873504</v>
      </c>
      <c r="H184" s="444">
        <v>4290.5200000000004</v>
      </c>
      <c r="I184" s="17">
        <v>3994474.1200000006</v>
      </c>
      <c r="J184" s="17">
        <v>2623200.6378873498</v>
      </c>
      <c r="K184" s="37">
        <v>1127477.6188944911</v>
      </c>
      <c r="L184" s="15">
        <v>372060.61898533232</v>
      </c>
      <c r="M184" s="14">
        <v>4122738.8757671732</v>
      </c>
      <c r="N184" s="38">
        <v>565824.26260410377</v>
      </c>
      <c r="O184" s="410">
        <f>SUM(Yhteenveto[[#This Row],[Valtionosuus ennen verotuloihin perustuvaa valtionosuuksien tasausta]]+Yhteenveto[[#This Row],[Verotuloihin perustuva valtionosuuksien tasaus]])</f>
        <v>4688563.1383712767</v>
      </c>
      <c r="P184" s="412">
        <v>89501.162200000006</v>
      </c>
      <c r="Q184" s="411">
        <v>623513.05157697061</v>
      </c>
      <c r="R184" s="411">
        <v>-6105.082584600581</v>
      </c>
      <c r="S184" s="139">
        <f>SUM(Yhteenveto[[#This Row],[Kunnan  peruspalvelujen valtionosuus ]:[Verolykkäysten takaisinperintä vuonna 2022]])</f>
        <v>5395472.269563647</v>
      </c>
      <c r="T184" s="39">
        <v>449623</v>
      </c>
    </row>
    <row r="185" spans="1:20" ht="15" x14ac:dyDescent="0.25">
      <c r="A185" s="36">
        <v>584</v>
      </c>
      <c r="B185" s="13" t="s">
        <v>195</v>
      </c>
      <c r="C185" s="15">
        <v>2706</v>
      </c>
      <c r="D185" s="15">
        <v>13706334.230000002</v>
      </c>
      <c r="E185" s="15">
        <v>4037042.5172375254</v>
      </c>
      <c r="F185" s="15">
        <v>1002531.0008534482</v>
      </c>
      <c r="G185" s="15">
        <f>Yhteenveto[[#This Row],[Ikärakenne, laskennallinen kustannus]]+Yhteenveto[[#This Row],[Sairastavuus, laskennallinen kustannus]]+Yhteenveto[[#This Row],[Muut laskennalliset kustannukset yhteensä]]</f>
        <v>18745907.748090975</v>
      </c>
      <c r="H185" s="444">
        <v>4290.5200000000004</v>
      </c>
      <c r="I185" s="17">
        <v>11610147.120000001</v>
      </c>
      <c r="J185" s="17">
        <v>7135760.6280909739</v>
      </c>
      <c r="K185" s="37">
        <v>1099582.8802663868</v>
      </c>
      <c r="L185" s="15">
        <v>-46534.815717115605</v>
      </c>
      <c r="M185" s="14">
        <v>8188808.692640245</v>
      </c>
      <c r="N185" s="38">
        <v>3478790.0219645626</v>
      </c>
      <c r="O185" s="410">
        <f>SUM(Yhteenveto[[#This Row],[Valtionosuus ennen verotuloihin perustuvaa valtionosuuksien tasausta]]+Yhteenveto[[#This Row],[Verotuloihin perustuva valtionosuuksien tasaus]])</f>
        <v>11667598.714604808</v>
      </c>
      <c r="P185" s="412">
        <v>50675.096000000005</v>
      </c>
      <c r="Q185" s="411">
        <v>1729901.7993619693</v>
      </c>
      <c r="R185" s="411">
        <v>-9204.417494278332</v>
      </c>
      <c r="S185" s="139">
        <f>SUM(Yhteenveto[[#This Row],[Kunnan  peruspalvelujen valtionosuus ]:[Verolykkäysten takaisinperintä vuonna 2022]])</f>
        <v>13438971.192472499</v>
      </c>
      <c r="T185" s="39">
        <v>1119914</v>
      </c>
    </row>
    <row r="186" spans="1:20" ht="15" x14ac:dyDescent="0.25">
      <c r="A186" s="36">
        <v>588</v>
      </c>
      <c r="B186" s="13" t="s">
        <v>196</v>
      </c>
      <c r="C186" s="15">
        <v>1654</v>
      </c>
      <c r="D186" s="15">
        <v>7314344.4100000001</v>
      </c>
      <c r="E186" s="15">
        <v>3146327.2966574868</v>
      </c>
      <c r="F186" s="15">
        <v>628297.35637962446</v>
      </c>
      <c r="G186" s="15">
        <f>Yhteenveto[[#This Row],[Ikärakenne, laskennallinen kustannus]]+Yhteenveto[[#This Row],[Sairastavuus, laskennallinen kustannus]]+Yhteenveto[[#This Row],[Muut laskennalliset kustannukset yhteensä]]</f>
        <v>11088969.063037112</v>
      </c>
      <c r="H186" s="444">
        <v>4290.5200000000004</v>
      </c>
      <c r="I186" s="17">
        <v>7096520.080000001</v>
      </c>
      <c r="J186" s="17">
        <v>3992448.9830371113</v>
      </c>
      <c r="K186" s="37">
        <v>197938.45620035316</v>
      </c>
      <c r="L186" s="15">
        <v>-85980.859350394094</v>
      </c>
      <c r="M186" s="14">
        <v>4104406.5798870707</v>
      </c>
      <c r="N186" s="38">
        <v>1265932.824776849</v>
      </c>
      <c r="O186" s="410">
        <f>SUM(Yhteenveto[[#This Row],[Valtionosuus ennen verotuloihin perustuvaa valtionosuuksien tasausta]]+Yhteenveto[[#This Row],[Verotuloihin perustuva valtionosuuksien tasaus]])</f>
        <v>5370339.4046639195</v>
      </c>
      <c r="P186" s="412">
        <v>-49125.034239999994</v>
      </c>
      <c r="Q186" s="411">
        <v>1251301.7951532432</v>
      </c>
      <c r="R186" s="411">
        <v>-6438.0017076869044</v>
      </c>
      <c r="S186" s="139">
        <f>SUM(Yhteenveto[[#This Row],[Kunnan  peruspalvelujen valtionosuus ]:[Verolykkäysten takaisinperintä vuonna 2022]])</f>
        <v>6566078.1638694759</v>
      </c>
      <c r="T186" s="39">
        <v>547174</v>
      </c>
    </row>
    <row r="187" spans="1:20" ht="15" x14ac:dyDescent="0.25">
      <c r="A187" s="36">
        <v>592</v>
      </c>
      <c r="B187" s="13" t="s">
        <v>197</v>
      </c>
      <c r="C187" s="15">
        <v>3772</v>
      </c>
      <c r="D187" s="15">
        <v>16234830.82</v>
      </c>
      <c r="E187" s="15">
        <v>5197693.9632724999</v>
      </c>
      <c r="F187" s="15">
        <v>945695.46305452753</v>
      </c>
      <c r="G187" s="15">
        <f>Yhteenveto[[#This Row],[Ikärakenne, laskennallinen kustannus]]+Yhteenveto[[#This Row],[Sairastavuus, laskennallinen kustannus]]+Yhteenveto[[#This Row],[Muut laskennalliset kustannukset yhteensä]]</f>
        <v>22378220.246327028</v>
      </c>
      <c r="H187" s="444">
        <v>4290.5200000000004</v>
      </c>
      <c r="I187" s="17">
        <v>16183841.440000001</v>
      </c>
      <c r="J187" s="17">
        <v>6194378.8063270263</v>
      </c>
      <c r="K187" s="37">
        <v>48598.92164988679</v>
      </c>
      <c r="L187" s="15">
        <v>-69491.817391329125</v>
      </c>
      <c r="M187" s="14">
        <v>6173485.9105855841</v>
      </c>
      <c r="N187" s="38">
        <v>2693533.0768774999</v>
      </c>
      <c r="O187" s="410">
        <f>SUM(Yhteenveto[[#This Row],[Valtionosuus ennen verotuloihin perustuvaa valtionosuuksien tasausta]]+Yhteenveto[[#This Row],[Verotuloihin perustuva valtionosuuksien tasaus]])</f>
        <v>8867018.9874630831</v>
      </c>
      <c r="P187" s="412">
        <v>109541.67222400002</v>
      </c>
      <c r="Q187" s="411">
        <v>2193315.5214347215</v>
      </c>
      <c r="R187" s="411">
        <v>-15545.776871638</v>
      </c>
      <c r="S187" s="139">
        <f>SUM(Yhteenveto[[#This Row],[Kunnan  peruspalvelujen valtionosuus ]:[Verolykkäysten takaisinperintä vuonna 2022]])</f>
        <v>11154330.404250165</v>
      </c>
      <c r="T187" s="39">
        <v>929528</v>
      </c>
    </row>
    <row r="188" spans="1:20" ht="15" x14ac:dyDescent="0.25">
      <c r="A188" s="36">
        <v>593</v>
      </c>
      <c r="B188" s="13" t="s">
        <v>198</v>
      </c>
      <c r="C188" s="15">
        <v>17375</v>
      </c>
      <c r="D188" s="15">
        <v>71631198.25999999</v>
      </c>
      <c r="E188" s="15">
        <v>35535954.38998539</v>
      </c>
      <c r="F188" s="15">
        <v>4362912.2244910523</v>
      </c>
      <c r="G188" s="15">
        <f>Yhteenveto[[#This Row],[Ikärakenne, laskennallinen kustannus]]+Yhteenveto[[#This Row],[Sairastavuus, laskennallinen kustannus]]+Yhteenveto[[#This Row],[Muut laskennalliset kustannukset yhteensä]]</f>
        <v>111530064.87447643</v>
      </c>
      <c r="H188" s="444">
        <v>4290.5200000000004</v>
      </c>
      <c r="I188" s="17">
        <v>74547785.000000015</v>
      </c>
      <c r="J188" s="17">
        <v>36982279.874476418</v>
      </c>
      <c r="K188" s="37">
        <v>756764.26736377098</v>
      </c>
      <c r="L188" s="15">
        <v>-1705932.851328504</v>
      </c>
      <c r="M188" s="14">
        <v>36033111.290511683</v>
      </c>
      <c r="N188" s="38">
        <v>10236890.829158818</v>
      </c>
      <c r="O188" s="410">
        <f>SUM(Yhteenveto[[#This Row],[Valtionosuus ennen verotuloihin perustuvaa valtionosuuksien tasausta]]+Yhteenveto[[#This Row],[Verotuloihin perustuva valtionosuuksien tasaus]])</f>
        <v>46270002.119670503</v>
      </c>
      <c r="P188" s="412">
        <v>-150549.74844000005</v>
      </c>
      <c r="Q188" s="411">
        <v>10775230.715017317</v>
      </c>
      <c r="R188" s="411">
        <v>-78484.158382426482</v>
      </c>
      <c r="S188" s="139">
        <f>SUM(Yhteenveto[[#This Row],[Kunnan  peruspalvelujen valtionosuus ]:[Verolykkäysten takaisinperintä vuonna 2022]])</f>
        <v>56816198.927865401</v>
      </c>
      <c r="T188" s="39">
        <v>4734684</v>
      </c>
    </row>
    <row r="189" spans="1:20" ht="15" x14ac:dyDescent="0.25">
      <c r="A189" s="36">
        <v>595</v>
      </c>
      <c r="B189" s="13" t="s">
        <v>199</v>
      </c>
      <c r="C189" s="15">
        <v>4321</v>
      </c>
      <c r="D189" s="15">
        <v>20211227.560000002</v>
      </c>
      <c r="E189" s="15">
        <v>11246685.231872972</v>
      </c>
      <c r="F189" s="15">
        <v>1661326.4152998161</v>
      </c>
      <c r="G189" s="15">
        <f>Yhteenveto[[#This Row],[Ikärakenne, laskennallinen kustannus]]+Yhteenveto[[#This Row],[Sairastavuus, laskennallinen kustannus]]+Yhteenveto[[#This Row],[Muut laskennalliset kustannukset yhteensä]]</f>
        <v>33119239.207172789</v>
      </c>
      <c r="H189" s="444">
        <v>4290.5200000000004</v>
      </c>
      <c r="I189" s="17">
        <v>18539336.920000002</v>
      </c>
      <c r="J189" s="17">
        <v>14579902.287172787</v>
      </c>
      <c r="K189" s="37">
        <v>669221.83049146796</v>
      </c>
      <c r="L189" s="15">
        <v>-113836.77786790879</v>
      </c>
      <c r="M189" s="14">
        <v>15135287.339796346</v>
      </c>
      <c r="N189" s="38">
        <v>4621749.0971760908</v>
      </c>
      <c r="O189" s="410">
        <f>SUM(Yhteenveto[[#This Row],[Valtionosuus ennen verotuloihin perustuvaa valtionosuuksien tasausta]]+Yhteenveto[[#This Row],[Verotuloihin perustuva valtionosuuksien tasaus]])</f>
        <v>19757036.436972436</v>
      </c>
      <c r="P189" s="412">
        <v>198944.46512000004</v>
      </c>
      <c r="Q189" s="411">
        <v>3073392.665304007</v>
      </c>
      <c r="R189" s="411">
        <v>-15465.039615872498</v>
      </c>
      <c r="S189" s="139">
        <f>SUM(Yhteenveto[[#This Row],[Kunnan  peruspalvelujen valtionosuus ]:[Verolykkäysten takaisinperintä vuonna 2022]])</f>
        <v>23013908.527780566</v>
      </c>
      <c r="T189" s="39">
        <v>1917825</v>
      </c>
    </row>
    <row r="190" spans="1:20" ht="15" x14ac:dyDescent="0.25">
      <c r="A190" s="36">
        <v>598</v>
      </c>
      <c r="B190" s="13" t="s">
        <v>200</v>
      </c>
      <c r="C190" s="15">
        <v>19066</v>
      </c>
      <c r="D190" s="15">
        <v>80833294.24000001</v>
      </c>
      <c r="E190" s="15">
        <v>25909939.056313701</v>
      </c>
      <c r="F190" s="15">
        <v>10271011.980737686</v>
      </c>
      <c r="G190" s="15">
        <f>Yhteenveto[[#This Row],[Ikärakenne, laskennallinen kustannus]]+Yhteenveto[[#This Row],[Sairastavuus, laskennallinen kustannus]]+Yhteenveto[[#This Row],[Muut laskennalliset kustannukset yhteensä]]</f>
        <v>117014245.27705139</v>
      </c>
      <c r="H190" s="444">
        <v>4290.5200000000004</v>
      </c>
      <c r="I190" s="17">
        <v>81803054.320000008</v>
      </c>
      <c r="J190" s="17">
        <v>35211190.957051381</v>
      </c>
      <c r="K190" s="37">
        <v>1237479.0563086518</v>
      </c>
      <c r="L190" s="15">
        <v>-1800296.8222147673</v>
      </c>
      <c r="M190" s="14">
        <v>34648373.191145264</v>
      </c>
      <c r="N190" s="38">
        <v>3353292.0864508674</v>
      </c>
      <c r="O190" s="410">
        <f>SUM(Yhteenveto[[#This Row],[Valtionosuus ennen verotuloihin perustuvaa valtionosuuksien tasausta]]+Yhteenveto[[#This Row],[Verotuloihin perustuva valtionosuuksien tasaus]])</f>
        <v>38001665.277596131</v>
      </c>
      <c r="P190" s="412">
        <v>810876.05820000032</v>
      </c>
      <c r="Q190" s="411">
        <v>9824525.0829033386</v>
      </c>
      <c r="R190" s="411">
        <v>-94108.564937047166</v>
      </c>
      <c r="S190" s="139">
        <f>SUM(Yhteenveto[[#This Row],[Kunnan  peruspalvelujen valtionosuus ]:[Verolykkäysten takaisinperintä vuonna 2022]])</f>
        <v>48542957.853762425</v>
      </c>
      <c r="T190" s="39">
        <v>4045246</v>
      </c>
    </row>
    <row r="191" spans="1:20" ht="15" x14ac:dyDescent="0.25">
      <c r="A191" s="36">
        <v>599</v>
      </c>
      <c r="B191" s="13" t="s">
        <v>201</v>
      </c>
      <c r="C191" s="15">
        <v>11174</v>
      </c>
      <c r="D191" s="15">
        <v>50401545.579999998</v>
      </c>
      <c r="E191" s="15">
        <v>10271822.937062403</v>
      </c>
      <c r="F191" s="15">
        <v>5240718.6182743348</v>
      </c>
      <c r="G191" s="15">
        <f>Yhteenveto[[#This Row],[Ikärakenne, laskennallinen kustannus]]+Yhteenveto[[#This Row],[Sairastavuus, laskennallinen kustannus]]+Yhteenveto[[#This Row],[Muut laskennalliset kustannukset yhteensä]]</f>
        <v>65914087.135336742</v>
      </c>
      <c r="H191" s="444">
        <v>4290.5200000000004</v>
      </c>
      <c r="I191" s="17">
        <v>47942270.480000004</v>
      </c>
      <c r="J191" s="17">
        <v>17971816.655336738</v>
      </c>
      <c r="K191" s="37">
        <v>376825.5023637251</v>
      </c>
      <c r="L191" s="15">
        <v>-466998.72835817584</v>
      </c>
      <c r="M191" s="14">
        <v>17881643.429342289</v>
      </c>
      <c r="N191" s="38">
        <v>8556792.8219411876</v>
      </c>
      <c r="O191" s="410">
        <f>SUM(Yhteenveto[[#This Row],[Valtionosuus ennen verotuloihin perustuvaa valtionosuuksien tasausta]]+Yhteenveto[[#This Row],[Verotuloihin perustuva valtionosuuksien tasaus]])</f>
        <v>26438436.251283474</v>
      </c>
      <c r="P191" s="412">
        <v>-293691.99020000012</v>
      </c>
      <c r="Q191" s="411">
        <v>6343742.4342548186</v>
      </c>
      <c r="R191" s="411">
        <v>-42078.133422913525</v>
      </c>
      <c r="S191" s="139">
        <f>SUM(Yhteenveto[[#This Row],[Kunnan  peruspalvelujen valtionosuus ]:[Verolykkäysten takaisinperintä vuonna 2022]])</f>
        <v>32446408.561915375</v>
      </c>
      <c r="T191" s="39">
        <v>2703868</v>
      </c>
    </row>
    <row r="192" spans="1:20" ht="15" x14ac:dyDescent="0.25">
      <c r="A192" s="36">
        <v>601</v>
      </c>
      <c r="B192" s="13" t="s">
        <v>202</v>
      </c>
      <c r="C192" s="15">
        <v>3931</v>
      </c>
      <c r="D192" s="15">
        <v>17829630.560000002</v>
      </c>
      <c r="E192" s="15">
        <v>8178108.1007421035</v>
      </c>
      <c r="F192" s="15">
        <v>1518322.3868188541</v>
      </c>
      <c r="G192" s="15">
        <f>Yhteenveto[[#This Row],[Ikärakenne, laskennallinen kustannus]]+Yhteenveto[[#This Row],[Sairastavuus, laskennallinen kustannus]]+Yhteenveto[[#This Row],[Muut laskennalliset kustannukset yhteensä]]</f>
        <v>27526061.04756096</v>
      </c>
      <c r="H192" s="444">
        <v>4290.5200000000004</v>
      </c>
      <c r="I192" s="17">
        <v>16866034.120000001</v>
      </c>
      <c r="J192" s="17">
        <v>10660026.927560959</v>
      </c>
      <c r="K192" s="37">
        <v>1725217.151244666</v>
      </c>
      <c r="L192" s="15">
        <v>-130469.47625533456</v>
      </c>
      <c r="M192" s="14">
        <v>12254774.602550291</v>
      </c>
      <c r="N192" s="38">
        <v>3788595.5070274896</v>
      </c>
      <c r="O192" s="410">
        <f>SUM(Yhteenveto[[#This Row],[Valtionosuus ennen verotuloihin perustuvaa valtionosuuksien tasausta]]+Yhteenveto[[#This Row],[Verotuloihin perustuva valtionosuuksien tasaus]])</f>
        <v>16043370.109577781</v>
      </c>
      <c r="P192" s="412">
        <v>-28869.900280000002</v>
      </c>
      <c r="Q192" s="411">
        <v>2775554.933585322</v>
      </c>
      <c r="R192" s="411">
        <v>-13646.675635565367</v>
      </c>
      <c r="S192" s="139">
        <f>SUM(Yhteenveto[[#This Row],[Kunnan  peruspalvelujen valtionosuus ]:[Verolykkäysten takaisinperintä vuonna 2022]])</f>
        <v>18776408.467247538</v>
      </c>
      <c r="T192" s="39">
        <v>1564701</v>
      </c>
    </row>
    <row r="193" spans="1:20" ht="15" x14ac:dyDescent="0.25">
      <c r="A193" s="36">
        <v>604</v>
      </c>
      <c r="B193" s="13" t="s">
        <v>203</v>
      </c>
      <c r="C193" s="15">
        <v>19803</v>
      </c>
      <c r="D193" s="15">
        <v>80504282.039999992</v>
      </c>
      <c r="E193" s="15">
        <v>20403002.121903721</v>
      </c>
      <c r="F193" s="15">
        <v>3330373.1632927395</v>
      </c>
      <c r="G193" s="15">
        <f>Yhteenveto[[#This Row],[Ikärakenne, laskennallinen kustannus]]+Yhteenveto[[#This Row],[Sairastavuus, laskennallinen kustannus]]+Yhteenveto[[#This Row],[Muut laskennalliset kustannukset yhteensä]]</f>
        <v>104237657.32519644</v>
      </c>
      <c r="H193" s="444">
        <v>4290.5200000000004</v>
      </c>
      <c r="I193" s="17">
        <v>84965167.560000002</v>
      </c>
      <c r="J193" s="17">
        <v>19272489.765196443</v>
      </c>
      <c r="K193" s="37">
        <v>666657.92922789766</v>
      </c>
      <c r="L193" s="15">
        <v>-1672419.8209756324</v>
      </c>
      <c r="M193" s="14">
        <v>18266727.873448707</v>
      </c>
      <c r="N193" s="38">
        <v>-3238589.7619641316</v>
      </c>
      <c r="O193" s="410">
        <f>SUM(Yhteenveto[[#This Row],[Valtionosuus ennen verotuloihin perustuvaa valtionosuuksien tasausta]]+Yhteenveto[[#This Row],[Verotuloihin perustuva valtionosuuksien tasaus]])</f>
        <v>15028138.111484576</v>
      </c>
      <c r="P193" s="412">
        <v>-922714.50462800008</v>
      </c>
      <c r="Q193" s="411">
        <v>6708257.2993214391</v>
      </c>
      <c r="R193" s="411">
        <v>-109474.41957323898</v>
      </c>
      <c r="S193" s="139">
        <f>SUM(Yhteenveto[[#This Row],[Kunnan  peruspalvelujen valtionosuus ]:[Verolykkäysten takaisinperintä vuonna 2022]])</f>
        <v>20704206.486604773</v>
      </c>
      <c r="T193" s="39">
        <v>1725351</v>
      </c>
    </row>
    <row r="194" spans="1:20" ht="15" x14ac:dyDescent="0.25">
      <c r="A194" s="36">
        <v>607</v>
      </c>
      <c r="B194" s="13" t="s">
        <v>204</v>
      </c>
      <c r="C194" s="15">
        <v>4201</v>
      </c>
      <c r="D194" s="15">
        <v>17310639.879999999</v>
      </c>
      <c r="E194" s="15">
        <v>8419359.3040437326</v>
      </c>
      <c r="F194" s="15">
        <v>1395983.4158874657</v>
      </c>
      <c r="G194" s="15">
        <f>Yhteenveto[[#This Row],[Ikärakenne, laskennallinen kustannus]]+Yhteenveto[[#This Row],[Sairastavuus, laskennallinen kustannus]]+Yhteenveto[[#This Row],[Muut laskennalliset kustannukset yhteensä]]</f>
        <v>27125982.599931195</v>
      </c>
      <c r="H194" s="444">
        <v>4290.5200000000004</v>
      </c>
      <c r="I194" s="17">
        <v>18024474.520000003</v>
      </c>
      <c r="J194" s="17">
        <v>9101508.0799311921</v>
      </c>
      <c r="K194" s="37">
        <v>119327.79989350167</v>
      </c>
      <c r="L194" s="15">
        <v>267836.5011184357</v>
      </c>
      <c r="M194" s="14">
        <v>9488672.3809431307</v>
      </c>
      <c r="N194" s="38">
        <v>4829007.9454259668</v>
      </c>
      <c r="O194" s="410">
        <f>SUM(Yhteenveto[[#This Row],[Valtionosuus ennen verotuloihin perustuvaa valtionosuuksien tasausta]]+Yhteenveto[[#This Row],[Verotuloihin perustuva valtionosuuksien tasaus]])</f>
        <v>14317680.326369097</v>
      </c>
      <c r="P194" s="412">
        <v>-44057.524640000003</v>
      </c>
      <c r="Q194" s="411">
        <v>2991364.3476403793</v>
      </c>
      <c r="R194" s="411">
        <v>-13359.045139679518</v>
      </c>
      <c r="S194" s="139">
        <f>SUM(Yhteenveto[[#This Row],[Kunnan  peruspalvelujen valtionosuus ]:[Verolykkäysten takaisinperintä vuonna 2022]])</f>
        <v>17251628.1042298</v>
      </c>
      <c r="T194" s="39">
        <v>1437636</v>
      </c>
    </row>
    <row r="195" spans="1:20" ht="15" x14ac:dyDescent="0.25">
      <c r="A195" s="36">
        <v>608</v>
      </c>
      <c r="B195" s="13" t="s">
        <v>205</v>
      </c>
      <c r="C195" s="15">
        <v>2063</v>
      </c>
      <c r="D195" s="15">
        <v>9301392.2400000002</v>
      </c>
      <c r="E195" s="15">
        <v>3374919.5404997263</v>
      </c>
      <c r="F195" s="15">
        <v>565966.28507478721</v>
      </c>
      <c r="G195" s="15">
        <f>Yhteenveto[[#This Row],[Ikärakenne, laskennallinen kustannus]]+Yhteenveto[[#This Row],[Sairastavuus, laskennallinen kustannus]]+Yhteenveto[[#This Row],[Muut laskennalliset kustannukset yhteensä]]</f>
        <v>13242278.065574514</v>
      </c>
      <c r="H195" s="444">
        <v>4290.5200000000004</v>
      </c>
      <c r="I195" s="17">
        <v>8851342.7600000016</v>
      </c>
      <c r="J195" s="17">
        <v>4390935.3055745121</v>
      </c>
      <c r="K195" s="37">
        <v>50785.315661685963</v>
      </c>
      <c r="L195" s="15">
        <v>-94716.25268636136</v>
      </c>
      <c r="M195" s="14">
        <v>4347004.3685498359</v>
      </c>
      <c r="N195" s="38">
        <v>1833024.9709504819</v>
      </c>
      <c r="O195" s="410">
        <f>SUM(Yhteenveto[[#This Row],[Valtionosuus ennen verotuloihin perustuvaa valtionosuuksien tasausta]]+Yhteenveto[[#This Row],[Verotuloihin perustuva valtionosuuksien tasaus]])</f>
        <v>6180029.3395003174</v>
      </c>
      <c r="P195" s="412">
        <v>-35770.655999999995</v>
      </c>
      <c r="Q195" s="411">
        <v>1347357.9752197231</v>
      </c>
      <c r="R195" s="411">
        <v>-7943.4085020483299</v>
      </c>
      <c r="S195" s="139">
        <f>SUM(Yhteenveto[[#This Row],[Kunnan  peruspalvelujen valtionosuus ]:[Verolykkäysten takaisinperintä vuonna 2022]])</f>
        <v>7483673.2502179919</v>
      </c>
      <c r="T195" s="39">
        <v>623640</v>
      </c>
    </row>
    <row r="196" spans="1:20" ht="15" x14ac:dyDescent="0.25">
      <c r="A196" s="36">
        <v>609</v>
      </c>
      <c r="B196" s="13" t="s">
        <v>206</v>
      </c>
      <c r="C196" s="15">
        <v>83684</v>
      </c>
      <c r="D196" s="15">
        <v>334640159.15999991</v>
      </c>
      <c r="E196" s="15">
        <v>114200607.18149063</v>
      </c>
      <c r="F196" s="15">
        <v>20314425.963952988</v>
      </c>
      <c r="G196" s="15">
        <f>Yhteenveto[[#This Row],[Ikärakenne, laskennallinen kustannus]]+Yhteenveto[[#This Row],[Sairastavuus, laskennallinen kustannus]]+Yhteenveto[[#This Row],[Muut laskennalliset kustannukset yhteensä]]</f>
        <v>469155192.30544353</v>
      </c>
      <c r="H196" s="444">
        <v>4290.5200000000004</v>
      </c>
      <c r="I196" s="17">
        <v>359047875.68000001</v>
      </c>
      <c r="J196" s="17">
        <v>110107316.62544352</v>
      </c>
      <c r="K196" s="37">
        <v>3791645.469067039</v>
      </c>
      <c r="L196" s="15">
        <v>-3781859.8416595678</v>
      </c>
      <c r="M196" s="14">
        <v>110117102.25285099</v>
      </c>
      <c r="N196" s="38">
        <v>35774246.936163932</v>
      </c>
      <c r="O196" s="410">
        <f>SUM(Yhteenveto[[#This Row],[Valtionosuus ennen verotuloihin perustuvaa valtionosuuksien tasausta]]+Yhteenveto[[#This Row],[Verotuloihin perustuva valtionosuuksien tasaus]])</f>
        <v>145891349.18901491</v>
      </c>
      <c r="P196" s="412">
        <v>-2953217.9071400044</v>
      </c>
      <c r="Q196" s="411">
        <v>43221019.965159222</v>
      </c>
      <c r="R196" s="411">
        <v>-382308.2304852138</v>
      </c>
      <c r="S196" s="139">
        <f>SUM(Yhteenveto[[#This Row],[Kunnan  peruspalvelujen valtionosuus ]:[Verolykkäysten takaisinperintä vuonna 2022]])</f>
        <v>185776843.01654893</v>
      </c>
      <c r="T196" s="39">
        <v>15481404</v>
      </c>
    </row>
    <row r="197" spans="1:20" ht="15" x14ac:dyDescent="0.25">
      <c r="A197" s="36">
        <v>611</v>
      </c>
      <c r="B197" s="13" t="s">
        <v>207</v>
      </c>
      <c r="C197" s="15">
        <v>5070</v>
      </c>
      <c r="D197" s="15">
        <v>20535410.549999997</v>
      </c>
      <c r="E197" s="15">
        <v>4894377.437451425</v>
      </c>
      <c r="F197" s="15">
        <v>1011562.7154100174</v>
      </c>
      <c r="G197" s="15">
        <f>Yhteenveto[[#This Row],[Ikärakenne, laskennallinen kustannus]]+Yhteenveto[[#This Row],[Sairastavuus, laskennallinen kustannus]]+Yhteenveto[[#This Row],[Muut laskennalliset kustannukset yhteensä]]</f>
        <v>26441350.702861439</v>
      </c>
      <c r="H197" s="444">
        <v>4290.5200000000004</v>
      </c>
      <c r="I197" s="17">
        <v>21752936.400000002</v>
      </c>
      <c r="J197" s="17">
        <v>4688414.3028614372</v>
      </c>
      <c r="K197" s="37">
        <v>22020.176239582943</v>
      </c>
      <c r="L197" s="15">
        <v>-328321.86529637332</v>
      </c>
      <c r="M197" s="14">
        <v>4382112.6138046468</v>
      </c>
      <c r="N197" s="38">
        <v>934782.60035187239</v>
      </c>
      <c r="O197" s="410">
        <f>SUM(Yhteenveto[[#This Row],[Valtionosuus ennen verotuloihin perustuvaa valtionosuuksien tasausta]]+Yhteenveto[[#This Row],[Verotuloihin perustuva valtionosuuksien tasaus]])</f>
        <v>5316895.2141565196</v>
      </c>
      <c r="P197" s="412">
        <v>-49110.129799999966</v>
      </c>
      <c r="Q197" s="411">
        <v>2269594.1299016876</v>
      </c>
      <c r="R197" s="411">
        <v>-23337.780098771287</v>
      </c>
      <c r="S197" s="139">
        <f>SUM(Yhteenveto[[#This Row],[Kunnan  peruspalvelujen valtionosuus ]:[Verolykkäysten takaisinperintä vuonna 2022]])</f>
        <v>7514041.4341594353</v>
      </c>
      <c r="T197" s="39">
        <v>626170</v>
      </c>
    </row>
    <row r="198" spans="1:20" ht="15" x14ac:dyDescent="0.25">
      <c r="A198" s="36">
        <v>614</v>
      </c>
      <c r="B198" s="13" t="s">
        <v>208</v>
      </c>
      <c r="C198" s="15">
        <v>3117</v>
      </c>
      <c r="D198" s="15">
        <v>12370858.040000001</v>
      </c>
      <c r="E198" s="15">
        <v>7156357.9458693238</v>
      </c>
      <c r="F198" s="15">
        <v>3151210.316589619</v>
      </c>
      <c r="G198" s="15">
        <f>Yhteenveto[[#This Row],[Ikärakenne, laskennallinen kustannus]]+Yhteenveto[[#This Row],[Sairastavuus, laskennallinen kustannus]]+Yhteenveto[[#This Row],[Muut laskennalliset kustannukset yhteensä]]</f>
        <v>22678426.302458946</v>
      </c>
      <c r="H198" s="444">
        <v>4290.5200000000004</v>
      </c>
      <c r="I198" s="17">
        <v>13373550.840000002</v>
      </c>
      <c r="J198" s="17">
        <v>9304875.4624589439</v>
      </c>
      <c r="K198" s="37">
        <v>3436363.7985613979</v>
      </c>
      <c r="L198" s="15">
        <v>-228410.41803750285</v>
      </c>
      <c r="M198" s="14">
        <v>12512828.84298284</v>
      </c>
      <c r="N198" s="38">
        <v>3399413.098120166</v>
      </c>
      <c r="O198" s="410">
        <f>SUM(Yhteenveto[[#This Row],[Valtionosuus ennen verotuloihin perustuvaa valtionosuuksien tasausta]]+Yhteenveto[[#This Row],[Verotuloihin perustuva valtionosuuksien tasaus]])</f>
        <v>15912241.941103006</v>
      </c>
      <c r="P198" s="412">
        <v>-46978.794880000009</v>
      </c>
      <c r="Q198" s="411">
        <v>2448646.1482083434</v>
      </c>
      <c r="R198" s="411">
        <v>-11616.588690744495</v>
      </c>
      <c r="S198" s="139">
        <f>SUM(Yhteenveto[[#This Row],[Kunnan  peruspalvelujen valtionosuus ]:[Verolykkäysten takaisinperintä vuonna 2022]])</f>
        <v>18302292.705740605</v>
      </c>
      <c r="T198" s="39">
        <v>1525191</v>
      </c>
    </row>
    <row r="199" spans="1:20" ht="15" x14ac:dyDescent="0.25">
      <c r="A199" s="36">
        <v>615</v>
      </c>
      <c r="B199" s="13" t="s">
        <v>209</v>
      </c>
      <c r="C199" s="15">
        <v>7779</v>
      </c>
      <c r="D199" s="15">
        <v>34933631.119999997</v>
      </c>
      <c r="E199" s="15">
        <v>15391122.117692608</v>
      </c>
      <c r="F199" s="15">
        <v>6244295.6245787777</v>
      </c>
      <c r="G199" s="15">
        <f>Yhteenveto[[#This Row],[Ikärakenne, laskennallinen kustannus]]+Yhteenveto[[#This Row],[Sairastavuus, laskennallinen kustannus]]+Yhteenveto[[#This Row],[Muut laskennalliset kustannukset yhteensä]]</f>
        <v>56569048.862271383</v>
      </c>
      <c r="H199" s="444">
        <v>4290.5200000000004</v>
      </c>
      <c r="I199" s="17">
        <v>33375955.080000002</v>
      </c>
      <c r="J199" s="17">
        <v>23193093.782271381</v>
      </c>
      <c r="K199" s="37">
        <v>4195768.5213602567</v>
      </c>
      <c r="L199" s="15">
        <v>-580290.00675044267</v>
      </c>
      <c r="M199" s="14">
        <v>26808572.296881195</v>
      </c>
      <c r="N199" s="38">
        <v>8215614.0420099655</v>
      </c>
      <c r="O199" s="410">
        <f>SUM(Yhteenveto[[#This Row],[Valtionosuus ennen verotuloihin perustuvaa valtionosuuksien tasausta]]+Yhteenveto[[#This Row],[Verotuloihin perustuva valtionosuuksien tasaus]])</f>
        <v>35024186.338891163</v>
      </c>
      <c r="P199" s="412">
        <v>63463.105519999997</v>
      </c>
      <c r="Q199" s="411">
        <v>5055297.2676705392</v>
      </c>
      <c r="R199" s="411">
        <v>-26110.153984782519</v>
      </c>
      <c r="S199" s="139">
        <f>SUM(Yhteenveto[[#This Row],[Kunnan  peruspalvelujen valtionosuus ]:[Verolykkäysten takaisinperintä vuonna 2022]])</f>
        <v>40116836.558096923</v>
      </c>
      <c r="T199" s="39">
        <v>3343070</v>
      </c>
    </row>
    <row r="200" spans="1:20" ht="15" x14ac:dyDescent="0.25">
      <c r="A200" s="36">
        <v>616</v>
      </c>
      <c r="B200" s="13" t="s">
        <v>210</v>
      </c>
      <c r="C200" s="15">
        <v>1833</v>
      </c>
      <c r="D200" s="15">
        <v>7415319.6399999987</v>
      </c>
      <c r="E200" s="15">
        <v>2291563.9373917463</v>
      </c>
      <c r="F200" s="15">
        <v>466973.94520797301</v>
      </c>
      <c r="G200" s="15">
        <f>Yhteenveto[[#This Row],[Ikärakenne, laskennallinen kustannus]]+Yhteenveto[[#This Row],[Sairastavuus, laskennallinen kustannus]]+Yhteenveto[[#This Row],[Muut laskennalliset kustannukset yhteensä]]</f>
        <v>10173857.522599719</v>
      </c>
      <c r="H200" s="444">
        <v>4290.5200000000004</v>
      </c>
      <c r="I200" s="17">
        <v>7864523.1600000011</v>
      </c>
      <c r="J200" s="17">
        <v>2309334.3625997184</v>
      </c>
      <c r="K200" s="37">
        <v>30059.327081759184</v>
      </c>
      <c r="L200" s="15">
        <v>-65204.408893928972</v>
      </c>
      <c r="M200" s="14">
        <v>2274189.2807875485</v>
      </c>
      <c r="N200" s="38">
        <v>1075002.0936612226</v>
      </c>
      <c r="O200" s="410">
        <f>SUM(Yhteenveto[[#This Row],[Valtionosuus ennen verotuloihin perustuvaa valtionosuuksien tasausta]]+Yhteenveto[[#This Row],[Verotuloihin perustuva valtionosuuksien tasaus]])</f>
        <v>3349191.3744487711</v>
      </c>
      <c r="P200" s="412">
        <v>-832442.78288000019</v>
      </c>
      <c r="Q200" s="411">
        <v>1190595.6684806067</v>
      </c>
      <c r="R200" s="411">
        <v>-8030.3557694626752</v>
      </c>
      <c r="S200" s="139">
        <f>SUM(Yhteenveto[[#This Row],[Kunnan  peruspalvelujen valtionosuus ]:[Verolykkäysten takaisinperintä vuonna 2022]])</f>
        <v>3699313.9042799147</v>
      </c>
      <c r="T200" s="39">
        <v>308276</v>
      </c>
    </row>
    <row r="201" spans="1:20" ht="15" x14ac:dyDescent="0.25">
      <c r="A201" s="36">
        <v>619</v>
      </c>
      <c r="B201" s="13" t="s">
        <v>211</v>
      </c>
      <c r="C201" s="15">
        <v>2785</v>
      </c>
      <c r="D201" s="15">
        <v>13251541.649999999</v>
      </c>
      <c r="E201" s="15">
        <v>4752353.1336694788</v>
      </c>
      <c r="F201" s="15">
        <v>767204.17361443676</v>
      </c>
      <c r="G201" s="15">
        <f>Yhteenveto[[#This Row],[Ikärakenne, laskennallinen kustannus]]+Yhteenveto[[#This Row],[Sairastavuus, laskennallinen kustannus]]+Yhteenveto[[#This Row],[Muut laskennalliset kustannukset yhteensä]]</f>
        <v>18771098.957283914</v>
      </c>
      <c r="H201" s="444">
        <v>4290.5200000000004</v>
      </c>
      <c r="I201" s="17">
        <v>11949098.200000001</v>
      </c>
      <c r="J201" s="17">
        <v>6822000.757283913</v>
      </c>
      <c r="K201" s="37">
        <v>88209.12310323483</v>
      </c>
      <c r="L201" s="15">
        <v>-36796.280460056994</v>
      </c>
      <c r="M201" s="14">
        <v>6873413.599927091</v>
      </c>
      <c r="N201" s="38">
        <v>2962356.0126880556</v>
      </c>
      <c r="O201" s="410">
        <f>SUM(Yhteenveto[[#This Row],[Valtionosuus ennen verotuloihin perustuvaa valtionosuuksien tasausta]]+Yhteenveto[[#This Row],[Verotuloihin perustuva valtionosuuksien tasaus]])</f>
        <v>9835769.6126151457</v>
      </c>
      <c r="P201" s="412">
        <v>190299.88992000005</v>
      </c>
      <c r="Q201" s="411">
        <v>2120585.8698442252</v>
      </c>
      <c r="R201" s="411">
        <v>-10415.038248346083</v>
      </c>
      <c r="S201" s="139">
        <f>SUM(Yhteenveto[[#This Row],[Kunnan  peruspalvelujen valtionosuus ]:[Verolykkäysten takaisinperintä vuonna 2022]])</f>
        <v>12136240.334131025</v>
      </c>
      <c r="T201" s="39">
        <v>1011354</v>
      </c>
    </row>
    <row r="202" spans="1:20" ht="15" x14ac:dyDescent="0.25">
      <c r="A202" s="36">
        <v>620</v>
      </c>
      <c r="B202" s="13" t="s">
        <v>212</v>
      </c>
      <c r="C202" s="15">
        <v>2491</v>
      </c>
      <c r="D202" s="15">
        <v>10237682.810000002</v>
      </c>
      <c r="E202" s="15">
        <v>6491078.5175190084</v>
      </c>
      <c r="F202" s="15">
        <v>2562454.2122700065</v>
      </c>
      <c r="G202" s="15">
        <f>Yhteenveto[[#This Row],[Ikärakenne, laskennallinen kustannus]]+Yhteenveto[[#This Row],[Sairastavuus, laskennallinen kustannus]]+Yhteenveto[[#This Row],[Muut laskennalliset kustannukset yhteensä]]</f>
        <v>19291215.539789017</v>
      </c>
      <c r="H202" s="444">
        <v>4290.5200000000004</v>
      </c>
      <c r="I202" s="17">
        <v>10687685.32</v>
      </c>
      <c r="J202" s="17">
        <v>8603530.219789017</v>
      </c>
      <c r="K202" s="37">
        <v>3002935.8367881621</v>
      </c>
      <c r="L202" s="15">
        <v>-118119.1005303648</v>
      </c>
      <c r="M202" s="14">
        <v>11488346.956046814</v>
      </c>
      <c r="N202" s="38">
        <v>2111943.5582300466</v>
      </c>
      <c r="O202" s="410">
        <f>SUM(Yhteenveto[[#This Row],[Valtionosuus ennen verotuloihin perustuvaa valtionosuuksien tasausta]]+Yhteenveto[[#This Row],[Verotuloihin perustuva valtionosuuksien tasaus]])</f>
        <v>13600290.51427686</v>
      </c>
      <c r="P202" s="412">
        <v>-38751.544000000009</v>
      </c>
      <c r="Q202" s="411">
        <v>1840054.3320629927</v>
      </c>
      <c r="R202" s="411">
        <v>-9368.448725247481</v>
      </c>
      <c r="S202" s="139">
        <f>SUM(Yhteenveto[[#This Row],[Kunnan  peruspalvelujen valtionosuus ]:[Verolykkäysten takaisinperintä vuonna 2022]])</f>
        <v>15392224.853614606</v>
      </c>
      <c r="T202" s="39">
        <v>1282685</v>
      </c>
    </row>
    <row r="203" spans="1:20" ht="15" x14ac:dyDescent="0.25">
      <c r="A203" s="36">
        <v>623</v>
      </c>
      <c r="B203" s="13" t="s">
        <v>213</v>
      </c>
      <c r="C203" s="15">
        <v>2137</v>
      </c>
      <c r="D203" s="15">
        <v>8899936.8699999992</v>
      </c>
      <c r="E203" s="15">
        <v>4657743.5164233381</v>
      </c>
      <c r="F203" s="15">
        <v>1911050.1427808832</v>
      </c>
      <c r="G203" s="15">
        <f>Yhteenveto[[#This Row],[Ikärakenne, laskennallinen kustannus]]+Yhteenveto[[#This Row],[Sairastavuus, laskennallinen kustannus]]+Yhteenveto[[#This Row],[Muut laskennalliset kustannukset yhteensä]]</f>
        <v>15468730.529204221</v>
      </c>
      <c r="H203" s="444">
        <v>4290.5200000000004</v>
      </c>
      <c r="I203" s="17">
        <v>9168841.2400000002</v>
      </c>
      <c r="J203" s="17">
        <v>6299889.2892042212</v>
      </c>
      <c r="K203" s="37">
        <v>452851.72913115827</v>
      </c>
      <c r="L203" s="15">
        <v>134122.04251912143</v>
      </c>
      <c r="M203" s="14">
        <v>6886863.0608545011</v>
      </c>
      <c r="N203" s="38">
        <v>382418.33156007074</v>
      </c>
      <c r="O203" s="410">
        <f>SUM(Yhteenveto[[#This Row],[Valtionosuus ennen verotuloihin perustuvaa valtionosuuksien tasausta]]+Yhteenveto[[#This Row],[Verotuloihin perustuva valtionosuuksien tasaus]])</f>
        <v>7269281.3924145717</v>
      </c>
      <c r="P203" s="412">
        <v>-127880.09520000001</v>
      </c>
      <c r="Q203" s="411">
        <v>1541797.9085716375</v>
      </c>
      <c r="R203" s="411">
        <v>-9897.1820295939106</v>
      </c>
      <c r="S203" s="139">
        <f>SUM(Yhteenveto[[#This Row],[Kunnan  peruspalvelujen valtionosuus ]:[Verolykkäysten takaisinperintä vuonna 2022]])</f>
        <v>8673302.0237566158</v>
      </c>
      <c r="T203" s="39">
        <v>722775</v>
      </c>
    </row>
    <row r="204" spans="1:20" ht="15" x14ac:dyDescent="0.25">
      <c r="A204" s="36">
        <v>624</v>
      </c>
      <c r="B204" s="13" t="s">
        <v>214</v>
      </c>
      <c r="C204" s="15">
        <v>5125</v>
      </c>
      <c r="D204" s="15">
        <v>21290449.359999996</v>
      </c>
      <c r="E204" s="15">
        <v>6918182.9414506713</v>
      </c>
      <c r="F204" s="15">
        <v>1559824.5558895944</v>
      </c>
      <c r="G204" s="15">
        <f>Yhteenveto[[#This Row],[Ikärakenne, laskennallinen kustannus]]+Yhteenveto[[#This Row],[Sairastavuus, laskennallinen kustannus]]+Yhteenveto[[#This Row],[Muut laskennalliset kustannukset yhteensä]]</f>
        <v>29768456.857340261</v>
      </c>
      <c r="H204" s="444">
        <v>4290.5200000000004</v>
      </c>
      <c r="I204" s="17">
        <v>21988915.000000004</v>
      </c>
      <c r="J204" s="17">
        <v>7779541.8573402576</v>
      </c>
      <c r="K204" s="37">
        <v>44325.06448857853</v>
      </c>
      <c r="L204" s="15">
        <v>-5960.2232283616322</v>
      </c>
      <c r="M204" s="14">
        <v>7817906.6986004747</v>
      </c>
      <c r="N204" s="38">
        <v>1133847.4660625055</v>
      </c>
      <c r="O204" s="410">
        <f>SUM(Yhteenveto[[#This Row],[Valtionosuus ennen verotuloihin perustuvaa valtionosuuksien tasausta]]+Yhteenveto[[#This Row],[Verotuloihin perustuva valtionosuuksien tasaus]])</f>
        <v>8951754.1646629795</v>
      </c>
      <c r="P204" s="412">
        <v>-187557.47296000004</v>
      </c>
      <c r="Q204" s="411">
        <v>2251997.34711975</v>
      </c>
      <c r="R204" s="411">
        <v>-25631.25569027142</v>
      </c>
      <c r="S204" s="139">
        <f>SUM(Yhteenveto[[#This Row],[Kunnan  peruspalvelujen valtionosuus ]:[Verolykkäysten takaisinperintä vuonna 2022]])</f>
        <v>10990562.783132458</v>
      </c>
      <c r="T204" s="39">
        <v>915881</v>
      </c>
    </row>
    <row r="205" spans="1:20" ht="15" x14ac:dyDescent="0.25">
      <c r="A205" s="36">
        <v>625</v>
      </c>
      <c r="B205" s="13" t="s">
        <v>215</v>
      </c>
      <c r="C205" s="15">
        <v>3051</v>
      </c>
      <c r="D205" s="15">
        <v>13841994.719999999</v>
      </c>
      <c r="E205" s="15">
        <v>5576330.414370928</v>
      </c>
      <c r="F205" s="15">
        <v>986749.8267265372</v>
      </c>
      <c r="G205" s="15">
        <f>Yhteenveto[[#This Row],[Ikärakenne, laskennallinen kustannus]]+Yhteenveto[[#This Row],[Sairastavuus, laskennallinen kustannus]]+Yhteenveto[[#This Row],[Muut laskennalliset kustannukset yhteensä]]</f>
        <v>20405074.961097464</v>
      </c>
      <c r="H205" s="444">
        <v>4290.5200000000004</v>
      </c>
      <c r="I205" s="17">
        <v>13090376.520000001</v>
      </c>
      <c r="J205" s="17">
        <v>7314698.4410974625</v>
      </c>
      <c r="K205" s="37">
        <v>250929.75218937744</v>
      </c>
      <c r="L205" s="15">
        <v>-132883.51897684159</v>
      </c>
      <c r="M205" s="14">
        <v>7432744.6743099988</v>
      </c>
      <c r="N205" s="38">
        <v>1819596.8734875591</v>
      </c>
      <c r="O205" s="410">
        <f>SUM(Yhteenveto[[#This Row],[Valtionosuus ennen verotuloihin perustuvaa valtionosuuksien tasausta]]+Yhteenveto[[#This Row],[Verotuloihin perustuva valtionosuuksien tasaus]])</f>
        <v>9252341.547797557</v>
      </c>
      <c r="P205" s="412">
        <v>166780.68360000002</v>
      </c>
      <c r="Q205" s="411">
        <v>1744238.8907725567</v>
      </c>
      <c r="R205" s="411">
        <v>-13392.987474844271</v>
      </c>
      <c r="S205" s="139">
        <f>SUM(Yhteenveto[[#This Row],[Kunnan  peruspalvelujen valtionosuus ]:[Verolykkäysten takaisinperintä vuonna 2022]])</f>
        <v>11149968.134695269</v>
      </c>
      <c r="T205" s="39">
        <v>929164</v>
      </c>
    </row>
    <row r="206" spans="1:20" ht="15" x14ac:dyDescent="0.25">
      <c r="A206" s="36">
        <v>626</v>
      </c>
      <c r="B206" s="13" t="s">
        <v>216</v>
      </c>
      <c r="C206" s="15">
        <v>5033</v>
      </c>
      <c r="D206" s="15">
        <v>23051320.069999997</v>
      </c>
      <c r="E206" s="15">
        <v>11837122.351443162</v>
      </c>
      <c r="F206" s="15">
        <v>1941739.2558321226</v>
      </c>
      <c r="G206" s="15">
        <f>Yhteenveto[[#This Row],[Ikärakenne, laskennallinen kustannus]]+Yhteenveto[[#This Row],[Sairastavuus, laskennallinen kustannus]]+Yhteenveto[[#This Row],[Muut laskennalliset kustannukset yhteensä]]</f>
        <v>36830181.677275278</v>
      </c>
      <c r="H206" s="444">
        <v>4290.5200000000004</v>
      </c>
      <c r="I206" s="17">
        <v>21594187.160000004</v>
      </c>
      <c r="J206" s="17">
        <v>15235994.517275274</v>
      </c>
      <c r="K206" s="37">
        <v>2018130.0315918305</v>
      </c>
      <c r="L206" s="15">
        <v>-568112.6607433171</v>
      </c>
      <c r="M206" s="14">
        <v>16686011.888123786</v>
      </c>
      <c r="N206" s="38">
        <v>960904.15488311625</v>
      </c>
      <c r="O206" s="410">
        <f>SUM(Yhteenveto[[#This Row],[Valtionosuus ennen verotuloihin perustuvaa valtionosuuksien tasausta]]+Yhteenveto[[#This Row],[Verotuloihin perustuva valtionosuuksien tasaus]])</f>
        <v>17646916.043006901</v>
      </c>
      <c r="P206" s="412">
        <v>6036.2981999999975</v>
      </c>
      <c r="Q206" s="411">
        <v>3133825.9701279718</v>
      </c>
      <c r="R206" s="411">
        <v>-22489.951537447778</v>
      </c>
      <c r="S206" s="139">
        <f>SUM(Yhteenveto[[#This Row],[Kunnan  peruspalvelujen valtionosuus ]:[Verolykkäysten takaisinperintä vuonna 2022]])</f>
        <v>20764288.359797422</v>
      </c>
      <c r="T206" s="39">
        <v>1730357</v>
      </c>
    </row>
    <row r="207" spans="1:20" ht="15" x14ac:dyDescent="0.25">
      <c r="A207" s="36">
        <v>630</v>
      </c>
      <c r="B207" s="13" t="s">
        <v>217</v>
      </c>
      <c r="C207" s="15">
        <v>1593</v>
      </c>
      <c r="D207" s="15">
        <v>7181796.6600000001</v>
      </c>
      <c r="E207" s="15">
        <v>2538650.9870110755</v>
      </c>
      <c r="F207" s="15">
        <v>894363.74457151955</v>
      </c>
      <c r="G207" s="15">
        <f>Yhteenveto[[#This Row],[Ikärakenne, laskennallinen kustannus]]+Yhteenveto[[#This Row],[Sairastavuus, laskennallinen kustannus]]+Yhteenveto[[#This Row],[Muut laskennalliset kustannukset yhteensä]]</f>
        <v>10614811.391582595</v>
      </c>
      <c r="H207" s="444">
        <v>4290.5200000000004</v>
      </c>
      <c r="I207" s="17">
        <v>6834798.3600000003</v>
      </c>
      <c r="J207" s="17">
        <v>3780013.0315825948</v>
      </c>
      <c r="K207" s="37">
        <v>889732.48422193248</v>
      </c>
      <c r="L207" s="15">
        <v>-91716.373365973894</v>
      </c>
      <c r="M207" s="14">
        <v>4578029.1424385533</v>
      </c>
      <c r="N207" s="38">
        <v>1409051.4787898718</v>
      </c>
      <c r="O207" s="410">
        <f>SUM(Yhteenveto[[#This Row],[Valtionosuus ennen verotuloihin perustuvaa valtionosuuksien tasausta]]+Yhteenveto[[#This Row],[Verotuloihin perustuva valtionosuuksien tasaus]])</f>
        <v>5987080.6212284248</v>
      </c>
      <c r="P207" s="412">
        <v>196887.65240000002</v>
      </c>
      <c r="Q207" s="411">
        <v>932734.65829814738</v>
      </c>
      <c r="R207" s="411">
        <v>-5416.6454345699058</v>
      </c>
      <c r="S207" s="139">
        <f>SUM(Yhteenveto[[#This Row],[Kunnan  peruspalvelujen valtionosuus ]:[Verolykkäysten takaisinperintä vuonna 2022]])</f>
        <v>7111286.2864920031</v>
      </c>
      <c r="T207" s="39">
        <v>592608</v>
      </c>
    </row>
    <row r="208" spans="1:20" ht="15" x14ac:dyDescent="0.25">
      <c r="A208" s="36">
        <v>631</v>
      </c>
      <c r="B208" s="13" t="s">
        <v>218</v>
      </c>
      <c r="C208" s="15">
        <v>1994</v>
      </c>
      <c r="D208" s="15">
        <v>8264326.8999999994</v>
      </c>
      <c r="E208" s="15">
        <v>2524403.8883016924</v>
      </c>
      <c r="F208" s="15">
        <v>428808.36399606848</v>
      </c>
      <c r="G208" s="15">
        <f>Yhteenveto[[#This Row],[Ikärakenne, laskennallinen kustannus]]+Yhteenveto[[#This Row],[Sairastavuus, laskennallinen kustannus]]+Yhteenveto[[#This Row],[Muut laskennalliset kustannukset yhteensä]]</f>
        <v>11217539.152297759</v>
      </c>
      <c r="H208" s="444">
        <v>4290.5200000000004</v>
      </c>
      <c r="I208" s="17">
        <v>8555296.8800000008</v>
      </c>
      <c r="J208" s="17">
        <v>2662242.2722977586</v>
      </c>
      <c r="K208" s="37">
        <v>26760.625507411623</v>
      </c>
      <c r="L208" s="15">
        <v>88319.442839588664</v>
      </c>
      <c r="M208" s="14">
        <v>2777322.3406447587</v>
      </c>
      <c r="N208" s="38">
        <v>887819.40703972487</v>
      </c>
      <c r="O208" s="410">
        <f>SUM(Yhteenveto[[#This Row],[Valtionosuus ennen verotuloihin perustuvaa valtionosuuksien tasausta]]+Yhteenveto[[#This Row],[Verotuloihin perustuva valtionosuuksien tasaus]])</f>
        <v>3665141.7476844834</v>
      </c>
      <c r="P208" s="412">
        <v>-677704.88680000009</v>
      </c>
      <c r="Q208" s="411">
        <v>1081050.8332200842</v>
      </c>
      <c r="R208" s="411">
        <v>-9695.3105355498719</v>
      </c>
      <c r="S208" s="139">
        <f>SUM(Yhteenveto[[#This Row],[Kunnan  peruspalvelujen valtionosuus ]:[Verolykkäysten takaisinperintä vuonna 2022]])</f>
        <v>4058792.383569018</v>
      </c>
      <c r="T208" s="39">
        <v>338233</v>
      </c>
    </row>
    <row r="209" spans="1:20" ht="15" x14ac:dyDescent="0.25">
      <c r="A209" s="36">
        <v>635</v>
      </c>
      <c r="B209" s="13" t="s">
        <v>219</v>
      </c>
      <c r="C209" s="15">
        <v>6415</v>
      </c>
      <c r="D209" s="15">
        <v>27186523.059999999</v>
      </c>
      <c r="E209" s="15">
        <v>10040531.277209429</v>
      </c>
      <c r="F209" s="15">
        <v>1546961.169898821</v>
      </c>
      <c r="G209" s="15">
        <f>Yhteenveto[[#This Row],[Ikärakenne, laskennallinen kustannus]]+Yhteenveto[[#This Row],[Sairastavuus, laskennallinen kustannus]]+Yhteenveto[[#This Row],[Muut laskennalliset kustannukset yhteensä]]</f>
        <v>38774015.507108249</v>
      </c>
      <c r="H209" s="444">
        <v>4290.5200000000004</v>
      </c>
      <c r="I209" s="17">
        <v>27523685.800000004</v>
      </c>
      <c r="J209" s="17">
        <v>11250329.707108244</v>
      </c>
      <c r="K209" s="37">
        <v>158834.35781910908</v>
      </c>
      <c r="L209" s="15">
        <v>-507814.57060785429</v>
      </c>
      <c r="M209" s="14">
        <v>10901349.494319499</v>
      </c>
      <c r="N209" s="38">
        <v>4269041.3721746169</v>
      </c>
      <c r="O209" s="410">
        <f>SUM(Yhteenveto[[#This Row],[Valtionosuus ennen verotuloihin perustuvaa valtionosuuksien tasausta]]+Yhteenveto[[#This Row],[Verotuloihin perustuva valtionosuuksien tasaus]])</f>
        <v>15170390.866494115</v>
      </c>
      <c r="P209" s="412">
        <v>-459727.45179999998</v>
      </c>
      <c r="Q209" s="411">
        <v>3965266.4505754835</v>
      </c>
      <c r="R209" s="411">
        <v>-27593.529697317845</v>
      </c>
      <c r="S209" s="139">
        <f>SUM(Yhteenveto[[#This Row],[Kunnan  peruspalvelujen valtionosuus ]:[Verolykkäysten takaisinperintä vuonna 2022]])</f>
        <v>18648336.33557228</v>
      </c>
      <c r="T209" s="39">
        <v>1554028</v>
      </c>
    </row>
    <row r="210" spans="1:20" ht="15" x14ac:dyDescent="0.25">
      <c r="A210" s="36">
        <v>636</v>
      </c>
      <c r="B210" s="13" t="s">
        <v>220</v>
      </c>
      <c r="C210" s="15">
        <v>8229</v>
      </c>
      <c r="D210" s="15">
        <v>35204382.5</v>
      </c>
      <c r="E210" s="15">
        <v>10868800.940276122</v>
      </c>
      <c r="F210" s="15">
        <v>2434939.3268563747</v>
      </c>
      <c r="G210" s="15">
        <f>Yhteenveto[[#This Row],[Ikärakenne, laskennallinen kustannus]]+Yhteenveto[[#This Row],[Sairastavuus, laskennallinen kustannus]]+Yhteenveto[[#This Row],[Muut laskennalliset kustannukset yhteensä]]</f>
        <v>48508122.767132498</v>
      </c>
      <c r="H210" s="444">
        <v>4290.5200000000004</v>
      </c>
      <c r="I210" s="17">
        <v>35306689.080000006</v>
      </c>
      <c r="J210" s="17">
        <v>13201433.687132493</v>
      </c>
      <c r="K210" s="37">
        <v>198662.7650258611</v>
      </c>
      <c r="L210" s="15">
        <v>-517103.9601058985</v>
      </c>
      <c r="M210" s="14">
        <v>12882992.492052456</v>
      </c>
      <c r="N210" s="38">
        <v>5686379.2206205772</v>
      </c>
      <c r="O210" s="410">
        <f>SUM(Yhteenveto[[#This Row],[Valtionosuus ennen verotuloihin perustuvaa valtionosuuksien tasausta]]+Yhteenveto[[#This Row],[Verotuloihin perustuva valtionosuuksien tasaus]])</f>
        <v>18569371.712673035</v>
      </c>
      <c r="P210" s="412">
        <v>333263.27840000007</v>
      </c>
      <c r="Q210" s="411">
        <v>5069015.4722302658</v>
      </c>
      <c r="R210" s="411">
        <v>-32847.901483568923</v>
      </c>
      <c r="S210" s="139">
        <f>SUM(Yhteenveto[[#This Row],[Kunnan  peruspalvelujen valtionosuus ]:[Verolykkäysten takaisinperintä vuonna 2022]])</f>
        <v>23938802.561819732</v>
      </c>
      <c r="T210" s="39">
        <v>1994901</v>
      </c>
    </row>
    <row r="211" spans="1:20" ht="15" x14ac:dyDescent="0.25">
      <c r="A211" s="36">
        <v>638</v>
      </c>
      <c r="B211" s="13" t="s">
        <v>221</v>
      </c>
      <c r="C211" s="15">
        <v>50619</v>
      </c>
      <c r="D211" s="15">
        <v>200373571.31</v>
      </c>
      <c r="E211" s="15">
        <v>59323654.511337608</v>
      </c>
      <c r="F211" s="15">
        <v>21168234.512587994</v>
      </c>
      <c r="G211" s="15">
        <f>Yhteenveto[[#This Row],[Ikärakenne, laskennallinen kustannus]]+Yhteenveto[[#This Row],[Sairastavuus, laskennallinen kustannus]]+Yhteenveto[[#This Row],[Muut laskennalliset kustannukset yhteensä]]</f>
        <v>280865460.3339256</v>
      </c>
      <c r="H211" s="444">
        <v>4290.5200000000004</v>
      </c>
      <c r="I211" s="17">
        <v>217181831.88000003</v>
      </c>
      <c r="J211" s="17">
        <v>63683628.45392558</v>
      </c>
      <c r="K211" s="37">
        <v>1937611.562948958</v>
      </c>
      <c r="L211" s="15">
        <v>-4473156.6092810128</v>
      </c>
      <c r="M211" s="14">
        <v>61148083.407593526</v>
      </c>
      <c r="N211" s="38">
        <v>-16743775.871499214</v>
      </c>
      <c r="O211" s="410">
        <f>SUM(Yhteenveto[[#This Row],[Valtionosuus ennen verotuloihin perustuvaa valtionosuuksien tasausta]]+Yhteenveto[[#This Row],[Verotuloihin perustuva valtionosuuksien tasaus]])</f>
        <v>44404307.536094308</v>
      </c>
      <c r="P211" s="412">
        <v>-185515.5646799996</v>
      </c>
      <c r="Q211" s="411">
        <v>22296928.318279039</v>
      </c>
      <c r="R211" s="411">
        <v>-282402.1770665677</v>
      </c>
      <c r="S211" s="139">
        <f>SUM(Yhteenveto[[#This Row],[Kunnan  peruspalvelujen valtionosuus ]:[Verolykkäysten takaisinperintä vuonna 2022]])</f>
        <v>66233318.112626776</v>
      </c>
      <c r="T211" s="39">
        <v>5519443</v>
      </c>
    </row>
    <row r="212" spans="1:20" ht="15" x14ac:dyDescent="0.25">
      <c r="A212" s="36">
        <v>678</v>
      </c>
      <c r="B212" s="13" t="s">
        <v>222</v>
      </c>
      <c r="C212" s="15">
        <v>24353</v>
      </c>
      <c r="D212" s="15">
        <v>103628596.84000002</v>
      </c>
      <c r="E212" s="15">
        <v>44919860.302274548</v>
      </c>
      <c r="F212" s="15">
        <v>5865869.3689704239</v>
      </c>
      <c r="G212" s="15">
        <f>Yhteenveto[[#This Row],[Ikärakenne, laskennallinen kustannus]]+Yhteenveto[[#This Row],[Sairastavuus, laskennallinen kustannus]]+Yhteenveto[[#This Row],[Muut laskennalliset kustannukset yhteensä]]</f>
        <v>154414326.51124498</v>
      </c>
      <c r="H212" s="444">
        <v>4290.5200000000004</v>
      </c>
      <c r="I212" s="17">
        <v>104487033.56000002</v>
      </c>
      <c r="J212" s="17">
        <v>49927292.951244965</v>
      </c>
      <c r="K212" s="37">
        <v>1381166.6272800257</v>
      </c>
      <c r="L212" s="15">
        <v>-1262792.6892794555</v>
      </c>
      <c r="M212" s="14">
        <v>50045666.88924554</v>
      </c>
      <c r="N212" s="38">
        <v>9613988.6247640848</v>
      </c>
      <c r="O212" s="410">
        <f>SUM(Yhteenveto[[#This Row],[Valtionosuus ennen verotuloihin perustuvaa valtionosuuksien tasausta]]+Yhteenveto[[#This Row],[Verotuloihin perustuva valtionosuuksien tasaus]])</f>
        <v>59659655.514009625</v>
      </c>
      <c r="P212" s="412">
        <v>-357468.08895999996</v>
      </c>
      <c r="Q212" s="411">
        <v>11168138.294882942</v>
      </c>
      <c r="R212" s="411">
        <v>-113481.1909568729</v>
      </c>
      <c r="S212" s="139">
        <f>SUM(Yhteenveto[[#This Row],[Kunnan  peruspalvelujen valtionosuus ]:[Verolykkäysten takaisinperintä vuonna 2022]])</f>
        <v>70356844.528975695</v>
      </c>
      <c r="T212" s="39">
        <v>5863070</v>
      </c>
    </row>
    <row r="213" spans="1:20" ht="15" x14ac:dyDescent="0.25">
      <c r="A213" s="36">
        <v>680</v>
      </c>
      <c r="B213" s="13" t="s">
        <v>223</v>
      </c>
      <c r="C213" s="15">
        <v>24407</v>
      </c>
      <c r="D213" s="15">
        <v>96208390.550000012</v>
      </c>
      <c r="E213" s="15">
        <v>31327094.809519559</v>
      </c>
      <c r="F213" s="15">
        <v>7907699.1928756088</v>
      </c>
      <c r="G213" s="15">
        <f>Yhteenveto[[#This Row],[Ikärakenne, laskennallinen kustannus]]+Yhteenveto[[#This Row],[Sairastavuus, laskennallinen kustannus]]+Yhteenveto[[#This Row],[Muut laskennalliset kustannukset yhteensä]]</f>
        <v>135443184.55239516</v>
      </c>
      <c r="H213" s="444">
        <v>4290.5200000000004</v>
      </c>
      <c r="I213" s="17">
        <v>104718721.64000002</v>
      </c>
      <c r="J213" s="17">
        <v>30724462.912395149</v>
      </c>
      <c r="K213" s="37">
        <v>1024352.0054615135</v>
      </c>
      <c r="L213" s="15">
        <v>-2939796.7028288823</v>
      </c>
      <c r="M213" s="14">
        <v>28809018.215027783</v>
      </c>
      <c r="N213" s="38">
        <v>342394.36445319833</v>
      </c>
      <c r="O213" s="410">
        <f>SUM(Yhteenveto[[#This Row],[Valtionosuus ennen verotuloihin perustuvaa valtionosuuksien tasausta]]+Yhteenveto[[#This Row],[Verotuloihin perustuva valtionosuuksien tasaus]])</f>
        <v>29151412.57948098</v>
      </c>
      <c r="P213" s="412">
        <v>-1284822.3457599999</v>
      </c>
      <c r="Q213" s="411">
        <v>10916382.525849104</v>
      </c>
      <c r="R213" s="411">
        <v>-118833.4592398731</v>
      </c>
      <c r="S213" s="139">
        <f>SUM(Yhteenveto[[#This Row],[Kunnan  peruspalvelujen valtionosuus ]:[Verolykkäysten takaisinperintä vuonna 2022]])</f>
        <v>38664139.300330214</v>
      </c>
      <c r="T213" s="39">
        <v>3222012</v>
      </c>
    </row>
    <row r="214" spans="1:20" ht="15" x14ac:dyDescent="0.25">
      <c r="A214" s="36">
        <v>681</v>
      </c>
      <c r="B214" s="13" t="s">
        <v>224</v>
      </c>
      <c r="C214" s="15">
        <v>3364</v>
      </c>
      <c r="D214" s="15">
        <v>14173199.899999999</v>
      </c>
      <c r="E214" s="15">
        <v>5762849.5621298011</v>
      </c>
      <c r="F214" s="15">
        <v>1223124.5749976244</v>
      </c>
      <c r="G214" s="15">
        <f>Yhteenveto[[#This Row],[Ikärakenne, laskennallinen kustannus]]+Yhteenveto[[#This Row],[Sairastavuus, laskennallinen kustannus]]+Yhteenveto[[#This Row],[Muut laskennalliset kustannukset yhteensä]]</f>
        <v>21159174.037127428</v>
      </c>
      <c r="H214" s="444">
        <v>4290.5200000000004</v>
      </c>
      <c r="I214" s="17">
        <v>14433309.280000001</v>
      </c>
      <c r="J214" s="17">
        <v>6725864.7571274266</v>
      </c>
      <c r="K214" s="37">
        <v>547737.75790953659</v>
      </c>
      <c r="L214" s="15">
        <v>-224605.95255703217</v>
      </c>
      <c r="M214" s="14">
        <v>7048996.5624799309</v>
      </c>
      <c r="N214" s="38">
        <v>2892981.0032155095</v>
      </c>
      <c r="O214" s="410">
        <f>SUM(Yhteenveto[[#This Row],[Valtionosuus ennen verotuloihin perustuvaa valtionosuuksien tasausta]]+Yhteenveto[[#This Row],[Verotuloihin perustuva valtionosuuksien tasaus]])</f>
        <v>9941977.5656954404</v>
      </c>
      <c r="P214" s="412">
        <v>-13413.995999999992</v>
      </c>
      <c r="Q214" s="411">
        <v>2515476.1922016707</v>
      </c>
      <c r="R214" s="411">
        <v>-13433.01873440732</v>
      </c>
      <c r="S214" s="139">
        <f>SUM(Yhteenveto[[#This Row],[Kunnan  peruspalvelujen valtionosuus ]:[Verolykkäysten takaisinperintä vuonna 2022]])</f>
        <v>12430606.743162705</v>
      </c>
      <c r="T214" s="39">
        <v>1035884</v>
      </c>
    </row>
    <row r="215" spans="1:20" ht="15" x14ac:dyDescent="0.25">
      <c r="A215" s="36">
        <v>683</v>
      </c>
      <c r="B215" s="13" t="s">
        <v>225</v>
      </c>
      <c r="C215" s="15">
        <v>3712</v>
      </c>
      <c r="D215" s="15">
        <v>16519467.379999999</v>
      </c>
      <c r="E215" s="15">
        <v>5673906.2233945057</v>
      </c>
      <c r="F215" s="15">
        <v>3498413.3734328076</v>
      </c>
      <c r="G215" s="15">
        <f>Yhteenveto[[#This Row],[Ikärakenne, laskennallinen kustannus]]+Yhteenveto[[#This Row],[Sairastavuus, laskennallinen kustannus]]+Yhteenveto[[#This Row],[Muut laskennalliset kustannukset yhteensä]]</f>
        <v>25691786.976827312</v>
      </c>
      <c r="H215" s="444">
        <v>4290.5200000000004</v>
      </c>
      <c r="I215" s="17">
        <v>15926410.240000002</v>
      </c>
      <c r="J215" s="17">
        <v>9765376.7368273102</v>
      </c>
      <c r="K215" s="37">
        <v>4411359.8708429616</v>
      </c>
      <c r="L215" s="15">
        <v>58228.056252765906</v>
      </c>
      <c r="M215" s="14">
        <v>14234964.663923038</v>
      </c>
      <c r="N215" s="38">
        <v>4670725.4614201039</v>
      </c>
      <c r="O215" s="410">
        <f>SUM(Yhteenveto[[#This Row],[Valtionosuus ennen verotuloihin perustuvaa valtionosuuksien tasausta]]+Yhteenveto[[#This Row],[Verotuloihin perustuva valtionosuuksien tasaus]])</f>
        <v>18905690.125343144</v>
      </c>
      <c r="P215" s="412">
        <v>41732.432000000001</v>
      </c>
      <c r="Q215" s="411">
        <v>2457734.2184961578</v>
      </c>
      <c r="R215" s="411">
        <v>-11644.151286300286</v>
      </c>
      <c r="S215" s="139">
        <f>SUM(Yhteenveto[[#This Row],[Kunnan  peruspalvelujen valtionosuus ]:[Verolykkäysten takaisinperintä vuonna 2022]])</f>
        <v>21393512.624553002</v>
      </c>
      <c r="T215" s="39">
        <v>1782793</v>
      </c>
    </row>
    <row r="216" spans="1:20" ht="15" x14ac:dyDescent="0.25">
      <c r="A216" s="36">
        <v>684</v>
      </c>
      <c r="B216" s="13" t="s">
        <v>226</v>
      </c>
      <c r="C216" s="15">
        <v>39040</v>
      </c>
      <c r="D216" s="15">
        <v>157026314.81999999</v>
      </c>
      <c r="E216" s="15">
        <v>48923813.40917398</v>
      </c>
      <c r="F216" s="15">
        <v>11449326.917777233</v>
      </c>
      <c r="G216" s="15">
        <f>Yhteenveto[[#This Row],[Ikärakenne, laskennallinen kustannus]]+Yhteenveto[[#This Row],[Sairastavuus, laskennallinen kustannus]]+Yhteenveto[[#This Row],[Muut laskennalliset kustannukset yhteensä]]</f>
        <v>217399455.1469512</v>
      </c>
      <c r="H216" s="444">
        <v>4290.5200000000004</v>
      </c>
      <c r="I216" s="17">
        <v>167501900.80000001</v>
      </c>
      <c r="J216" s="17">
        <v>49897554.346951187</v>
      </c>
      <c r="K216" s="37">
        <v>1692011.6403401378</v>
      </c>
      <c r="L216" s="15">
        <v>-2217691.1764220926</v>
      </c>
      <c r="M216" s="14">
        <v>49371874.810869232</v>
      </c>
      <c r="N216" s="38">
        <v>-4733484.8433984565</v>
      </c>
      <c r="O216" s="410">
        <f>SUM(Yhteenveto[[#This Row],[Valtionosuus ennen verotuloihin perustuvaa valtionosuuksien tasausta]]+Yhteenveto[[#This Row],[Verotuloihin perustuva valtionosuuksien tasaus]])</f>
        <v>44638389.967470773</v>
      </c>
      <c r="P216" s="412">
        <v>-3237420.2403919995</v>
      </c>
      <c r="Q216" s="411">
        <v>22498533.85966292</v>
      </c>
      <c r="R216" s="411">
        <v>-212630.92883446848</v>
      </c>
      <c r="S216" s="139">
        <f>SUM(Yhteenveto[[#This Row],[Kunnan  peruspalvelujen valtionosuus ]:[Verolykkäysten takaisinperintä vuonna 2022]])</f>
        <v>63686872.657907225</v>
      </c>
      <c r="T216" s="39">
        <v>5307240</v>
      </c>
    </row>
    <row r="217" spans="1:20" ht="15" x14ac:dyDescent="0.25">
      <c r="A217" s="36">
        <v>686</v>
      </c>
      <c r="B217" s="13" t="s">
        <v>227</v>
      </c>
      <c r="C217" s="15">
        <v>3053</v>
      </c>
      <c r="D217" s="15">
        <v>13347171.85</v>
      </c>
      <c r="E217" s="15">
        <v>6524806.1889766287</v>
      </c>
      <c r="F217" s="15">
        <v>983764.19670786057</v>
      </c>
      <c r="G217" s="15">
        <f>Yhteenveto[[#This Row],[Ikärakenne, laskennallinen kustannus]]+Yhteenveto[[#This Row],[Sairastavuus, laskennallinen kustannus]]+Yhteenveto[[#This Row],[Muut laskennalliset kustannukset yhteensä]]</f>
        <v>20855742.235684488</v>
      </c>
      <c r="H217" s="444">
        <v>4290.5200000000004</v>
      </c>
      <c r="I217" s="17">
        <v>13098957.560000001</v>
      </c>
      <c r="J217" s="17">
        <v>7756784.6756844874</v>
      </c>
      <c r="K217" s="37">
        <v>262499.27124206186</v>
      </c>
      <c r="L217" s="15">
        <v>-77780.522335267538</v>
      </c>
      <c r="M217" s="14">
        <v>7941503.4245912815</v>
      </c>
      <c r="N217" s="38">
        <v>2896985.7858374543</v>
      </c>
      <c r="O217" s="410">
        <f>SUM(Yhteenveto[[#This Row],[Valtionosuus ennen verotuloihin perustuvaa valtionosuuksien tasausta]]+Yhteenveto[[#This Row],[Verotuloihin perustuva valtionosuuksien tasaus]])</f>
        <v>10838489.210428735</v>
      </c>
      <c r="P217" s="412">
        <v>-5514.6428000000014</v>
      </c>
      <c r="Q217" s="411">
        <v>2122463.5409866446</v>
      </c>
      <c r="R217" s="411">
        <v>-12336.71214306717</v>
      </c>
      <c r="S217" s="139">
        <f>SUM(Yhteenveto[[#This Row],[Kunnan  peruspalvelujen valtionosuus ]:[Verolykkäysten takaisinperintä vuonna 2022]])</f>
        <v>12943101.396472313</v>
      </c>
      <c r="T217" s="39">
        <v>1078592</v>
      </c>
    </row>
    <row r="218" spans="1:20" ht="15" x14ac:dyDescent="0.25">
      <c r="A218" s="36">
        <v>687</v>
      </c>
      <c r="B218" s="13" t="s">
        <v>228</v>
      </c>
      <c r="C218" s="15">
        <v>1561</v>
      </c>
      <c r="D218" s="15">
        <v>6748631.9899999993</v>
      </c>
      <c r="E218" s="15">
        <v>4153652.3728615129</v>
      </c>
      <c r="F218" s="15">
        <v>1253278.9806186594</v>
      </c>
      <c r="G218" s="15">
        <f>Yhteenveto[[#This Row],[Ikärakenne, laskennallinen kustannus]]+Yhteenveto[[#This Row],[Sairastavuus, laskennallinen kustannus]]+Yhteenveto[[#This Row],[Muut laskennalliset kustannukset yhteensä]]</f>
        <v>12155563.343480172</v>
      </c>
      <c r="H218" s="444">
        <v>4290.5200000000004</v>
      </c>
      <c r="I218" s="17">
        <v>6697501.7200000007</v>
      </c>
      <c r="J218" s="17">
        <v>5458061.623480171</v>
      </c>
      <c r="K218" s="37">
        <v>705998.64185562916</v>
      </c>
      <c r="L218" s="15">
        <v>-21323.672855758021</v>
      </c>
      <c r="M218" s="14">
        <v>6142736.592480042</v>
      </c>
      <c r="N218" s="38">
        <v>877107.06746248668</v>
      </c>
      <c r="O218" s="410">
        <f>SUM(Yhteenveto[[#This Row],[Valtionosuus ennen verotuloihin perustuvaa valtionosuuksien tasausta]]+Yhteenveto[[#This Row],[Verotuloihin perustuva valtionosuuksien tasaus]])</f>
        <v>7019843.6599425282</v>
      </c>
      <c r="P218" s="412">
        <v>187870.4662</v>
      </c>
      <c r="Q218" s="411">
        <v>1226549.9059223137</v>
      </c>
      <c r="R218" s="411">
        <v>-6120.4152384489698</v>
      </c>
      <c r="S218" s="139">
        <f>SUM(Yhteenveto[[#This Row],[Kunnan  peruspalvelujen valtionosuus ]:[Verolykkäysten takaisinperintä vuonna 2022]])</f>
        <v>8428143.6168263927</v>
      </c>
      <c r="T218" s="39">
        <v>702345</v>
      </c>
    </row>
    <row r="219" spans="1:20" ht="15" x14ac:dyDescent="0.25">
      <c r="A219" s="36">
        <v>689</v>
      </c>
      <c r="B219" s="13" t="s">
        <v>229</v>
      </c>
      <c r="C219" s="15">
        <v>3146</v>
      </c>
      <c r="D219" s="15">
        <v>13559596.879999999</v>
      </c>
      <c r="E219" s="15">
        <v>7223508.3986837259</v>
      </c>
      <c r="F219" s="15">
        <v>1025605.2981742164</v>
      </c>
      <c r="G219" s="15">
        <f>Yhteenveto[[#This Row],[Ikärakenne, laskennallinen kustannus]]+Yhteenveto[[#This Row],[Sairastavuus, laskennallinen kustannus]]+Yhteenveto[[#This Row],[Muut laskennalliset kustannukset yhteensä]]</f>
        <v>21808710.576857943</v>
      </c>
      <c r="H219" s="444">
        <v>4290.5200000000004</v>
      </c>
      <c r="I219" s="17">
        <v>13497975.920000002</v>
      </c>
      <c r="J219" s="17">
        <v>8310734.6568579413</v>
      </c>
      <c r="K219" s="37">
        <v>653772.43226943281</v>
      </c>
      <c r="L219" s="15">
        <v>-219757.49554105609</v>
      </c>
      <c r="M219" s="14">
        <v>8744749.5935863182</v>
      </c>
      <c r="N219" s="38">
        <v>838588.80332233512</v>
      </c>
      <c r="O219" s="410">
        <f>SUM(Yhteenveto[[#This Row],[Valtionosuus ennen verotuloihin perustuvaa valtionosuuksien tasausta]]+Yhteenveto[[#This Row],[Verotuloihin perustuva valtionosuuksien tasaus]])</f>
        <v>9583338.3969086539</v>
      </c>
      <c r="P219" s="412">
        <v>-22952.837599999999</v>
      </c>
      <c r="Q219" s="411">
        <v>1925404.0715894727</v>
      </c>
      <c r="R219" s="411">
        <v>-14041.791396354341</v>
      </c>
      <c r="S219" s="139">
        <f>SUM(Yhteenveto[[#This Row],[Kunnan  peruspalvelujen valtionosuus ]:[Verolykkäysten takaisinperintä vuonna 2022]])</f>
        <v>11471747.83950177</v>
      </c>
      <c r="T219" s="39">
        <v>955979</v>
      </c>
    </row>
    <row r="220" spans="1:20" ht="15" x14ac:dyDescent="0.25">
      <c r="A220" s="36">
        <v>691</v>
      </c>
      <c r="B220" s="13" t="s">
        <v>230</v>
      </c>
      <c r="C220" s="15">
        <v>2710</v>
      </c>
      <c r="D220" s="15">
        <v>12682312.619999999</v>
      </c>
      <c r="E220" s="15">
        <v>5599815.3869293034</v>
      </c>
      <c r="F220" s="15">
        <v>711443.24979497679</v>
      </c>
      <c r="G220" s="15">
        <f>Yhteenveto[[#This Row],[Ikärakenne, laskennallinen kustannus]]+Yhteenveto[[#This Row],[Sairastavuus, laskennallinen kustannus]]+Yhteenveto[[#This Row],[Muut laskennalliset kustannukset yhteensä]]</f>
        <v>18993571.256724276</v>
      </c>
      <c r="H220" s="444">
        <v>4290.5200000000004</v>
      </c>
      <c r="I220" s="17">
        <v>11627309.200000001</v>
      </c>
      <c r="J220" s="17">
        <v>7366262.0567242745</v>
      </c>
      <c r="K220" s="37">
        <v>499747.97829673596</v>
      </c>
      <c r="L220" s="15">
        <v>-114157.65913073753</v>
      </c>
      <c r="M220" s="14">
        <v>7751852.3758902736</v>
      </c>
      <c r="N220" s="38">
        <v>3151599.5004258812</v>
      </c>
      <c r="O220" s="410">
        <f>SUM(Yhteenveto[[#This Row],[Valtionosuus ennen verotuloihin perustuvaa valtionosuuksien tasausta]]+Yhteenveto[[#This Row],[Verotuloihin perustuva valtionosuuksien tasaus]])</f>
        <v>10903451.876316154</v>
      </c>
      <c r="P220" s="412">
        <v>-47768.730200000005</v>
      </c>
      <c r="Q220" s="411">
        <v>1851812.5244962364</v>
      </c>
      <c r="R220" s="411">
        <v>-9530.6604024537155</v>
      </c>
      <c r="S220" s="139">
        <f>SUM(Yhteenveto[[#This Row],[Kunnan  peruspalvelujen valtionosuus ]:[Verolykkäysten takaisinperintä vuonna 2022]])</f>
        <v>12697965.010209937</v>
      </c>
      <c r="T220" s="39">
        <v>1058163</v>
      </c>
    </row>
    <row r="221" spans="1:20" ht="15" x14ac:dyDescent="0.25">
      <c r="A221" s="36">
        <v>694</v>
      </c>
      <c r="B221" s="13" t="s">
        <v>231</v>
      </c>
      <c r="C221" s="15">
        <v>28710</v>
      </c>
      <c r="D221" s="15">
        <v>112364572.36</v>
      </c>
      <c r="E221" s="15">
        <v>38304798.97448954</v>
      </c>
      <c r="F221" s="15">
        <v>6986438.4975953549</v>
      </c>
      <c r="G221" s="15">
        <f>Yhteenveto[[#This Row],[Ikärakenne, laskennallinen kustannus]]+Yhteenveto[[#This Row],[Sairastavuus, laskennallinen kustannus]]+Yhteenveto[[#This Row],[Muut laskennalliset kustannukset yhteensä]]</f>
        <v>157655809.83208489</v>
      </c>
      <c r="H221" s="444">
        <v>4290.5200000000004</v>
      </c>
      <c r="I221" s="17">
        <v>123180829.20000002</v>
      </c>
      <c r="J221" s="17">
        <v>34474980.632084876</v>
      </c>
      <c r="K221" s="37">
        <v>1038057.8965479429</v>
      </c>
      <c r="L221" s="15">
        <v>-2349503.4299534154</v>
      </c>
      <c r="M221" s="14">
        <v>33163535.098679405</v>
      </c>
      <c r="N221" s="38">
        <v>2345580.1948883473</v>
      </c>
      <c r="O221" s="410">
        <f>SUM(Yhteenveto[[#This Row],[Valtionosuus ennen verotuloihin perustuvaa valtionosuuksien tasausta]]+Yhteenveto[[#This Row],[Verotuloihin perustuva valtionosuuksien tasaus]])</f>
        <v>35509115.293567754</v>
      </c>
      <c r="P221" s="412">
        <v>549005.04740000004</v>
      </c>
      <c r="Q221" s="411">
        <v>13188687.047875347</v>
      </c>
      <c r="R221" s="411">
        <v>-143026.96065502832</v>
      </c>
      <c r="S221" s="139">
        <f>SUM(Yhteenveto[[#This Row],[Kunnan  peruspalvelujen valtionosuus ]:[Verolykkäysten takaisinperintä vuonna 2022]])</f>
        <v>49103780.428188071</v>
      </c>
      <c r="T221" s="39">
        <v>4091981</v>
      </c>
    </row>
    <row r="222" spans="1:20" ht="15" x14ac:dyDescent="0.25">
      <c r="A222" s="36">
        <v>697</v>
      </c>
      <c r="B222" s="13" t="s">
        <v>232</v>
      </c>
      <c r="C222" s="15">
        <v>1235</v>
      </c>
      <c r="D222" s="15">
        <v>5613671.6299999999</v>
      </c>
      <c r="E222" s="15">
        <v>3019664.3470354206</v>
      </c>
      <c r="F222" s="15">
        <v>853059.74874527752</v>
      </c>
      <c r="G222" s="15">
        <f>Yhteenveto[[#This Row],[Ikärakenne, laskennallinen kustannus]]+Yhteenveto[[#This Row],[Sairastavuus, laskennallinen kustannus]]+Yhteenveto[[#This Row],[Muut laskennalliset kustannukset yhteensä]]</f>
        <v>9486395.7257806975</v>
      </c>
      <c r="H222" s="444">
        <v>4290.5200000000004</v>
      </c>
      <c r="I222" s="17">
        <v>5298792.2</v>
      </c>
      <c r="J222" s="17">
        <v>4187603.5257806974</v>
      </c>
      <c r="K222" s="37">
        <v>234862.64954423482</v>
      </c>
      <c r="L222" s="15">
        <v>39611.586576468435</v>
      </c>
      <c r="M222" s="14">
        <v>4462077.7619014001</v>
      </c>
      <c r="N222" s="38">
        <v>905098.54767810833</v>
      </c>
      <c r="O222" s="410">
        <f>SUM(Yhteenveto[[#This Row],[Valtionosuus ennen verotuloihin perustuvaa valtionosuuksien tasausta]]+Yhteenveto[[#This Row],[Verotuloihin perustuva valtionosuuksien tasaus]])</f>
        <v>5367176.3095795084</v>
      </c>
      <c r="P222" s="412">
        <v>10433.108</v>
      </c>
      <c r="Q222" s="411">
        <v>920321.15815762128</v>
      </c>
      <c r="R222" s="411">
        <v>-5575.2702690793139</v>
      </c>
      <c r="S222" s="139">
        <f>SUM(Yhteenveto[[#This Row],[Kunnan  peruspalvelujen valtionosuus ]:[Verolykkäysten takaisinperintä vuonna 2022]])</f>
        <v>6292355.3054680508</v>
      </c>
      <c r="T222" s="39">
        <v>524363</v>
      </c>
    </row>
    <row r="223" spans="1:20" ht="15" x14ac:dyDescent="0.25">
      <c r="A223" s="36">
        <v>698</v>
      </c>
      <c r="B223" s="13" t="s">
        <v>233</v>
      </c>
      <c r="C223" s="15">
        <v>63528</v>
      </c>
      <c r="D223" s="15">
        <v>241068076.53999999</v>
      </c>
      <c r="E223" s="15">
        <v>83968732.7903492</v>
      </c>
      <c r="F223" s="15">
        <v>19194359.941305608</v>
      </c>
      <c r="G223" s="15">
        <f>Yhteenveto[[#This Row],[Ikärakenne, laskennallinen kustannus]]+Yhteenveto[[#This Row],[Sairastavuus, laskennallinen kustannus]]+Yhteenveto[[#This Row],[Muut laskennalliset kustannukset yhteensä]]</f>
        <v>344231169.27165484</v>
      </c>
      <c r="H223" s="444">
        <v>4290.5200000000004</v>
      </c>
      <c r="I223" s="17">
        <v>272568154.56</v>
      </c>
      <c r="J223" s="17">
        <v>71663014.711654842</v>
      </c>
      <c r="K223" s="37">
        <v>2627097.6047422751</v>
      </c>
      <c r="L223" s="15">
        <v>-4670877.769836396</v>
      </c>
      <c r="M223" s="14">
        <v>69619234.54656072</v>
      </c>
      <c r="N223" s="38">
        <v>26022813.967485275</v>
      </c>
      <c r="O223" s="410">
        <f>SUM(Yhteenveto[[#This Row],[Valtionosuus ennen verotuloihin perustuvaa valtionosuuksien tasausta]]+Yhteenveto[[#This Row],[Verotuloihin perustuva valtionosuuksien tasaus]])</f>
        <v>95642048.514045998</v>
      </c>
      <c r="P223" s="412">
        <v>-6006067.5243479991</v>
      </c>
      <c r="Q223" s="411">
        <v>30869754.649423338</v>
      </c>
      <c r="R223" s="411">
        <v>-313368.03471840569</v>
      </c>
      <c r="S223" s="139">
        <f>SUM(Yhteenveto[[#This Row],[Kunnan  peruspalvelujen valtionosuus ]:[Verolykkäysten takaisinperintä vuonna 2022]])</f>
        <v>120192367.60440291</v>
      </c>
      <c r="T223" s="39">
        <v>10016031</v>
      </c>
    </row>
    <row r="224" spans="1:20" ht="15" x14ac:dyDescent="0.25">
      <c r="A224" s="36">
        <v>700</v>
      </c>
      <c r="B224" s="13" t="s">
        <v>234</v>
      </c>
      <c r="C224" s="15">
        <v>4922</v>
      </c>
      <c r="D224" s="15">
        <v>21298828.190000001</v>
      </c>
      <c r="E224" s="15">
        <v>8177354.6304961871</v>
      </c>
      <c r="F224" s="15">
        <v>1870522.7638125736</v>
      </c>
      <c r="G224" s="15">
        <f>Yhteenveto[[#This Row],[Ikärakenne, laskennallinen kustannus]]+Yhteenveto[[#This Row],[Sairastavuus, laskennallinen kustannus]]+Yhteenveto[[#This Row],[Muut laskennalliset kustannukset yhteensä]]</f>
        <v>31346705.584308758</v>
      </c>
      <c r="H224" s="444">
        <v>4290.5200000000004</v>
      </c>
      <c r="I224" s="17">
        <v>21117939.440000001</v>
      </c>
      <c r="J224" s="17">
        <v>10228766.144308757</v>
      </c>
      <c r="K224" s="37">
        <v>49908.166636145441</v>
      </c>
      <c r="L224" s="15">
        <v>-252998.17684020824</v>
      </c>
      <c r="M224" s="14">
        <v>10025676.134104693</v>
      </c>
      <c r="N224" s="38">
        <v>518554.4195517028</v>
      </c>
      <c r="O224" s="410">
        <f>SUM(Yhteenveto[[#This Row],[Valtionosuus ennen verotuloihin perustuvaa valtionosuuksien tasausta]]+Yhteenveto[[#This Row],[Verotuloihin perustuva valtionosuuksien tasaus]])</f>
        <v>10544230.553656396</v>
      </c>
      <c r="P224" s="412">
        <v>-83941.806080000038</v>
      </c>
      <c r="Q224" s="411">
        <v>2643125.4723703247</v>
      </c>
      <c r="R224" s="411">
        <v>-24089.694499521</v>
      </c>
      <c r="S224" s="139">
        <f>SUM(Yhteenveto[[#This Row],[Kunnan  peruspalvelujen valtionosuus ]:[Verolykkäysten takaisinperintä vuonna 2022]])</f>
        <v>13079324.525447199</v>
      </c>
      <c r="T224" s="39">
        <v>1089944</v>
      </c>
    </row>
    <row r="225" spans="1:20" ht="15" x14ac:dyDescent="0.25">
      <c r="A225" s="36">
        <v>702</v>
      </c>
      <c r="B225" s="13" t="s">
        <v>235</v>
      </c>
      <c r="C225" s="15">
        <v>4215</v>
      </c>
      <c r="D225" s="15">
        <v>19013378.280000001</v>
      </c>
      <c r="E225" s="15">
        <v>7585593.7319301981</v>
      </c>
      <c r="F225" s="15">
        <v>1250534.5388719663</v>
      </c>
      <c r="G225" s="15">
        <f>Yhteenveto[[#This Row],[Ikärakenne, laskennallinen kustannus]]+Yhteenveto[[#This Row],[Sairastavuus, laskennallinen kustannus]]+Yhteenveto[[#This Row],[Muut laskennalliset kustannukset yhteensä]]</f>
        <v>27849506.550802164</v>
      </c>
      <c r="H225" s="444">
        <v>4290.5200000000004</v>
      </c>
      <c r="I225" s="17">
        <v>18084541.800000001</v>
      </c>
      <c r="J225" s="17">
        <v>9764964.750802163</v>
      </c>
      <c r="K225" s="37">
        <v>542029.56602855923</v>
      </c>
      <c r="L225" s="15">
        <v>-347609.70752622711</v>
      </c>
      <c r="M225" s="14">
        <v>9959384.6093044952</v>
      </c>
      <c r="N225" s="38">
        <v>2787472.9157691663</v>
      </c>
      <c r="O225" s="410">
        <f>SUM(Yhteenveto[[#This Row],[Valtionosuus ennen verotuloihin perustuvaa valtionosuuksien tasausta]]+Yhteenveto[[#This Row],[Verotuloihin perustuva valtionosuuksien tasaus]])</f>
        <v>12746857.525073662</v>
      </c>
      <c r="P225" s="412">
        <v>-75118.377600000022</v>
      </c>
      <c r="Q225" s="411">
        <v>2888520.2849021666</v>
      </c>
      <c r="R225" s="411">
        <v>-18763.39219739355</v>
      </c>
      <c r="S225" s="139">
        <f>SUM(Yhteenveto[[#This Row],[Kunnan  peruspalvelujen valtionosuus ]:[Verolykkäysten takaisinperintä vuonna 2022]])</f>
        <v>15541496.040178437</v>
      </c>
      <c r="T225" s="39">
        <v>1295124</v>
      </c>
    </row>
    <row r="226" spans="1:20" ht="15" x14ac:dyDescent="0.25">
      <c r="A226" s="36">
        <v>704</v>
      </c>
      <c r="B226" s="13" t="s">
        <v>236</v>
      </c>
      <c r="C226" s="15">
        <v>6354</v>
      </c>
      <c r="D226" s="15">
        <v>26309894.089999996</v>
      </c>
      <c r="E226" s="15">
        <v>6094196.0548408041</v>
      </c>
      <c r="F226" s="15">
        <v>895572.37617495656</v>
      </c>
      <c r="G226" s="15">
        <f>Yhteenveto[[#This Row],[Ikärakenne, laskennallinen kustannus]]+Yhteenveto[[#This Row],[Sairastavuus, laskennallinen kustannus]]+Yhteenveto[[#This Row],[Muut laskennalliset kustannukset yhteensä]]</f>
        <v>33299662.521015756</v>
      </c>
      <c r="H226" s="444">
        <v>4290.5200000000004</v>
      </c>
      <c r="I226" s="17">
        <v>27261964.080000002</v>
      </c>
      <c r="J226" s="17">
        <v>6037698.4410157539</v>
      </c>
      <c r="K226" s="37">
        <v>119306.36172338764</v>
      </c>
      <c r="L226" s="15">
        <v>-416135.11061410385</v>
      </c>
      <c r="M226" s="14">
        <v>5740869.6921250373</v>
      </c>
      <c r="N226" s="38">
        <v>140343.55160334724</v>
      </c>
      <c r="O226" s="410">
        <f>SUM(Yhteenveto[[#This Row],[Valtionosuus ennen verotuloihin perustuvaa valtionosuuksien tasausta]]+Yhteenveto[[#This Row],[Verotuloihin perustuva valtionosuuksien tasaus]])</f>
        <v>5881213.2437283844</v>
      </c>
      <c r="P226" s="412">
        <v>41657.909799999965</v>
      </c>
      <c r="Q226" s="411">
        <v>2700958.3410861101</v>
      </c>
      <c r="R226" s="411">
        <v>-29687.653236390783</v>
      </c>
      <c r="S226" s="139">
        <f>SUM(Yhteenveto[[#This Row],[Kunnan  peruspalvelujen valtionosuus ]:[Verolykkäysten takaisinperintä vuonna 2022]])</f>
        <v>8594141.8413781021</v>
      </c>
      <c r="T226" s="39">
        <v>716179</v>
      </c>
    </row>
    <row r="227" spans="1:20" ht="15" x14ac:dyDescent="0.25">
      <c r="A227" s="36">
        <v>707</v>
      </c>
      <c r="B227" s="13" t="s">
        <v>237</v>
      </c>
      <c r="C227" s="15">
        <v>2066</v>
      </c>
      <c r="D227" s="15">
        <v>8511685.8399999999</v>
      </c>
      <c r="E227" s="15">
        <v>4885219.099769867</v>
      </c>
      <c r="F227" s="15">
        <v>1010193.3000014517</v>
      </c>
      <c r="G227" s="15">
        <f>Yhteenveto[[#This Row],[Ikärakenne, laskennallinen kustannus]]+Yhteenveto[[#This Row],[Sairastavuus, laskennallinen kustannus]]+Yhteenveto[[#This Row],[Muut laskennalliset kustannukset yhteensä]]</f>
        <v>14407098.23977132</v>
      </c>
      <c r="H227" s="444">
        <v>4290.5200000000004</v>
      </c>
      <c r="I227" s="17">
        <v>8864214.3200000003</v>
      </c>
      <c r="J227" s="17">
        <v>5542883.9197713193</v>
      </c>
      <c r="K227" s="37">
        <v>255517.83397142752</v>
      </c>
      <c r="L227" s="15">
        <v>259510.26667432641</v>
      </c>
      <c r="M227" s="14">
        <v>6057912.0204170737</v>
      </c>
      <c r="N227" s="38">
        <v>2722271.4283324997</v>
      </c>
      <c r="O227" s="410">
        <f>SUM(Yhteenveto[[#This Row],[Valtionosuus ennen verotuloihin perustuvaa valtionosuuksien tasausta]]+Yhteenveto[[#This Row],[Verotuloihin perustuva valtionosuuksien tasaus]])</f>
        <v>8780183.4487495739</v>
      </c>
      <c r="P227" s="412">
        <v>-13563.040400000002</v>
      </c>
      <c r="Q227" s="411">
        <v>1677555.3995351442</v>
      </c>
      <c r="R227" s="411">
        <v>-6898.4323680941252</v>
      </c>
      <c r="S227" s="139">
        <f>SUM(Yhteenveto[[#This Row],[Kunnan  peruspalvelujen valtionosuus ]:[Verolykkäysten takaisinperintä vuonna 2022]])</f>
        <v>10437277.375516623</v>
      </c>
      <c r="T227" s="39">
        <v>869773</v>
      </c>
    </row>
    <row r="228" spans="1:20" ht="15" x14ac:dyDescent="0.25">
      <c r="A228" s="36">
        <v>710</v>
      </c>
      <c r="B228" s="13" t="s">
        <v>238</v>
      </c>
      <c r="C228" s="15">
        <v>27528</v>
      </c>
      <c r="D228" s="15">
        <v>114602022.03</v>
      </c>
      <c r="E228" s="15">
        <v>35190088.240930609</v>
      </c>
      <c r="F228" s="15">
        <v>14140011.931139715</v>
      </c>
      <c r="G228" s="15">
        <f>Yhteenveto[[#This Row],[Ikärakenne, laskennallinen kustannus]]+Yhteenveto[[#This Row],[Sairastavuus, laskennallinen kustannus]]+Yhteenveto[[#This Row],[Muut laskennalliset kustannukset yhteensä]]</f>
        <v>163932122.20207033</v>
      </c>
      <c r="H228" s="444">
        <v>4290.5200000000004</v>
      </c>
      <c r="I228" s="17">
        <v>118109434.56000002</v>
      </c>
      <c r="J228" s="17">
        <v>45822687.642070308</v>
      </c>
      <c r="K228" s="37">
        <v>906557.38563151949</v>
      </c>
      <c r="L228" s="15">
        <v>-1973219.1276703796</v>
      </c>
      <c r="M228" s="14">
        <v>44756025.900031447</v>
      </c>
      <c r="N228" s="38">
        <v>11634330.209700521</v>
      </c>
      <c r="O228" s="410">
        <f>SUM(Yhteenveto[[#This Row],[Valtionosuus ennen verotuloihin perustuvaa valtionosuuksien tasausta]]+Yhteenveto[[#This Row],[Verotuloihin perustuva valtionosuuksien tasaus]])</f>
        <v>56390356.109731972</v>
      </c>
      <c r="P228" s="412">
        <v>-1072092.7640839999</v>
      </c>
      <c r="Q228" s="411">
        <v>15224039.280354597</v>
      </c>
      <c r="R228" s="411">
        <v>-137329.41632632533</v>
      </c>
      <c r="S228" s="139">
        <f>SUM(Yhteenveto[[#This Row],[Kunnan  peruspalvelujen valtionosuus ]:[Verolykkäysten takaisinperintä vuonna 2022]])</f>
        <v>70404973.209676251</v>
      </c>
      <c r="T228" s="39">
        <v>5867081</v>
      </c>
    </row>
    <row r="229" spans="1:20" ht="15" x14ac:dyDescent="0.25">
      <c r="A229" s="36">
        <v>729</v>
      </c>
      <c r="B229" s="13" t="s">
        <v>239</v>
      </c>
      <c r="C229" s="15">
        <v>9208</v>
      </c>
      <c r="D229" s="15">
        <v>40044958.36999999</v>
      </c>
      <c r="E229" s="15">
        <v>16640088.114256263</v>
      </c>
      <c r="F229" s="15">
        <v>2950162.5964222476</v>
      </c>
      <c r="G229" s="15">
        <f>Yhteenveto[[#This Row],[Ikärakenne, laskennallinen kustannus]]+Yhteenveto[[#This Row],[Sairastavuus, laskennallinen kustannus]]+Yhteenveto[[#This Row],[Muut laskennalliset kustannukset yhteensä]]</f>
        <v>59635209.0806785</v>
      </c>
      <c r="H229" s="444">
        <v>4290.5200000000004</v>
      </c>
      <c r="I229" s="17">
        <v>39507108.160000004</v>
      </c>
      <c r="J229" s="17">
        <v>20128100.920678496</v>
      </c>
      <c r="K229" s="37">
        <v>715731.46490941569</v>
      </c>
      <c r="L229" s="15">
        <v>-32551.964581544278</v>
      </c>
      <c r="M229" s="14">
        <v>20811280.421006367</v>
      </c>
      <c r="N229" s="38">
        <v>8916664.2262854297</v>
      </c>
      <c r="O229" s="410">
        <f>SUM(Yhteenveto[[#This Row],[Valtionosuus ennen verotuloihin perustuvaa valtionosuuksien tasausta]]+Yhteenveto[[#This Row],[Verotuloihin perustuva valtionosuuksien tasaus]])</f>
        <v>29727944.647291794</v>
      </c>
      <c r="P229" s="412">
        <v>-70945.134399999981</v>
      </c>
      <c r="Q229" s="411">
        <v>6087137.0825345879</v>
      </c>
      <c r="R229" s="411">
        <v>-34871.913204692159</v>
      </c>
      <c r="S229" s="139">
        <f>SUM(Yhteenveto[[#This Row],[Kunnan  peruspalvelujen valtionosuus ]:[Verolykkäysten takaisinperintä vuonna 2022]])</f>
        <v>35709264.682221688</v>
      </c>
      <c r="T229" s="39">
        <v>2975772</v>
      </c>
    </row>
    <row r="230" spans="1:20" ht="15" x14ac:dyDescent="0.25">
      <c r="A230" s="36">
        <v>732</v>
      </c>
      <c r="B230" s="13" t="s">
        <v>240</v>
      </c>
      <c r="C230" s="15">
        <v>3407</v>
      </c>
      <c r="D230" s="15">
        <v>14420101.390000001</v>
      </c>
      <c r="E230" s="15">
        <v>7837387.860409989</v>
      </c>
      <c r="F230" s="15">
        <v>3827508.200198398</v>
      </c>
      <c r="G230" s="15">
        <f>Yhteenveto[[#This Row],[Ikärakenne, laskennallinen kustannus]]+Yhteenveto[[#This Row],[Sairastavuus, laskennallinen kustannus]]+Yhteenveto[[#This Row],[Muut laskennalliset kustannukset yhteensä]]</f>
        <v>26084997.450608388</v>
      </c>
      <c r="H230" s="444">
        <v>4290.5200000000004</v>
      </c>
      <c r="I230" s="17">
        <v>14617801.640000001</v>
      </c>
      <c r="J230" s="17">
        <v>11467195.810608387</v>
      </c>
      <c r="K230" s="37">
        <v>4172644.7127412399</v>
      </c>
      <c r="L230" s="15">
        <v>587014.09002888273</v>
      </c>
      <c r="M230" s="14">
        <v>16226854.61337851</v>
      </c>
      <c r="N230" s="38">
        <v>2852601.5474824868</v>
      </c>
      <c r="O230" s="410">
        <f>SUM(Yhteenveto[[#This Row],[Valtionosuus ennen verotuloihin perustuvaa valtionosuuksien tasausta]]+Yhteenveto[[#This Row],[Verotuloihin perustuva valtionosuuksien tasaus]])</f>
        <v>19079456.160860997</v>
      </c>
      <c r="P230" s="412">
        <v>-67189.215519999998</v>
      </c>
      <c r="Q230" s="411">
        <v>2421747.1458656848</v>
      </c>
      <c r="R230" s="411">
        <v>-12797.908344645253</v>
      </c>
      <c r="S230" s="139">
        <f>SUM(Yhteenveto[[#This Row],[Kunnan  peruspalvelujen valtionosuus ]:[Verolykkäysten takaisinperintä vuonna 2022]])</f>
        <v>21421216.18286204</v>
      </c>
      <c r="T230" s="39">
        <v>1785102</v>
      </c>
    </row>
    <row r="231" spans="1:20" ht="15" x14ac:dyDescent="0.25">
      <c r="A231" s="36">
        <v>734</v>
      </c>
      <c r="B231" s="13" t="s">
        <v>241</v>
      </c>
      <c r="C231" s="15">
        <v>51562</v>
      </c>
      <c r="D231" s="15">
        <v>209942989.52000001</v>
      </c>
      <c r="E231" s="15">
        <v>73193841.929141268</v>
      </c>
      <c r="F231" s="15">
        <v>16681012.620093271</v>
      </c>
      <c r="G231" s="15">
        <f>Yhteenveto[[#This Row],[Ikärakenne, laskennallinen kustannus]]+Yhteenveto[[#This Row],[Sairastavuus, laskennallinen kustannus]]+Yhteenveto[[#This Row],[Muut laskennalliset kustannukset yhteensä]]</f>
        <v>299817844.06923455</v>
      </c>
      <c r="H231" s="444">
        <v>4290.5200000000004</v>
      </c>
      <c r="I231" s="17">
        <v>221227792.24000001</v>
      </c>
      <c r="J231" s="17">
        <v>78590051.82923454</v>
      </c>
      <c r="K231" s="37">
        <v>1811037.3163620669</v>
      </c>
      <c r="L231" s="15">
        <v>-3072224.9144761786</v>
      </c>
      <c r="M231" s="14">
        <v>77328864.231120437</v>
      </c>
      <c r="N231" s="38">
        <v>26641442.2157101</v>
      </c>
      <c r="O231" s="410">
        <f>SUM(Yhteenveto[[#This Row],[Valtionosuus ennen verotuloihin perustuvaa valtionosuuksien tasausta]]+Yhteenveto[[#This Row],[Verotuloihin perustuva valtionosuuksien tasaus]])</f>
        <v>103970306.44683054</v>
      </c>
      <c r="P231" s="412">
        <v>-484081.30675999972</v>
      </c>
      <c r="Q231" s="411">
        <v>28502148.065252878</v>
      </c>
      <c r="R231" s="411">
        <v>-223032.08132262033</v>
      </c>
      <c r="S231" s="139">
        <f>SUM(Yhteenveto[[#This Row],[Kunnan  peruspalvelujen valtionosuus ]:[Verolykkäysten takaisinperintä vuonna 2022]])</f>
        <v>131765341.1240008</v>
      </c>
      <c r="T231" s="39">
        <v>10980445</v>
      </c>
    </row>
    <row r="232" spans="1:20" ht="15" x14ac:dyDescent="0.25">
      <c r="A232" s="36">
        <v>738</v>
      </c>
      <c r="B232" s="13" t="s">
        <v>242</v>
      </c>
      <c r="C232" s="15">
        <v>2950</v>
      </c>
      <c r="D232" s="15">
        <v>11761169.58</v>
      </c>
      <c r="E232" s="15">
        <v>3244056.8159767021</v>
      </c>
      <c r="F232" s="15">
        <v>639098.42280891258</v>
      </c>
      <c r="G232" s="15">
        <f>Yhteenveto[[#This Row],[Ikärakenne, laskennallinen kustannus]]+Yhteenveto[[#This Row],[Sairastavuus, laskennallinen kustannus]]+Yhteenveto[[#This Row],[Muut laskennalliset kustannukset yhteensä]]</f>
        <v>15644324.818785615</v>
      </c>
      <c r="H232" s="444">
        <v>4290.5200000000004</v>
      </c>
      <c r="I232" s="17">
        <v>12657034.000000002</v>
      </c>
      <c r="J232" s="17">
        <v>2987290.8187856134</v>
      </c>
      <c r="K232" s="37">
        <v>39188.070917687008</v>
      </c>
      <c r="L232" s="15">
        <v>-258632.96826574858</v>
      </c>
      <c r="M232" s="14">
        <v>2767845.9214375517</v>
      </c>
      <c r="N232" s="38">
        <v>1355448.0001995619</v>
      </c>
      <c r="O232" s="410">
        <f>SUM(Yhteenveto[[#This Row],[Valtionosuus ennen verotuloihin perustuvaa valtionosuuksien tasausta]]+Yhteenveto[[#This Row],[Verotuloihin perustuva valtionosuuksien tasaus]])</f>
        <v>4123293.9216371137</v>
      </c>
      <c r="P232" s="412">
        <v>-60646.166359999974</v>
      </c>
      <c r="Q232" s="411">
        <v>1769757.6968209452</v>
      </c>
      <c r="R232" s="411">
        <v>-13969.370711432641</v>
      </c>
      <c r="S232" s="139">
        <f>SUM(Yhteenveto[[#This Row],[Kunnan  peruspalvelujen valtionosuus ]:[Verolykkäysten takaisinperintä vuonna 2022]])</f>
        <v>5818436.0813866258</v>
      </c>
      <c r="T232" s="39">
        <v>484870</v>
      </c>
    </row>
    <row r="233" spans="1:20" ht="15" x14ac:dyDescent="0.25">
      <c r="A233" s="36">
        <v>739</v>
      </c>
      <c r="B233" s="13" t="s">
        <v>243</v>
      </c>
      <c r="C233" s="15">
        <v>3326</v>
      </c>
      <c r="D233" s="15">
        <v>15983544.920000002</v>
      </c>
      <c r="E233" s="15">
        <v>6129532.8877235185</v>
      </c>
      <c r="F233" s="15">
        <v>957487.29461618979</v>
      </c>
      <c r="G233" s="15">
        <f>Yhteenveto[[#This Row],[Ikärakenne, laskennallinen kustannus]]+Yhteenveto[[#This Row],[Sairastavuus, laskennallinen kustannus]]+Yhteenveto[[#This Row],[Muut laskennalliset kustannukset yhteensä]]</f>
        <v>23070565.102339711</v>
      </c>
      <c r="H233" s="444">
        <v>4290.5200000000004</v>
      </c>
      <c r="I233" s="17">
        <v>14270269.520000001</v>
      </c>
      <c r="J233" s="17">
        <v>8800295.5823397096</v>
      </c>
      <c r="K233" s="37">
        <v>269849.14253767196</v>
      </c>
      <c r="L233" s="15">
        <v>-109190.22922061145</v>
      </c>
      <c r="M233" s="14">
        <v>8960954.4956567697</v>
      </c>
      <c r="N233" s="38">
        <v>2156405.0511910138</v>
      </c>
      <c r="O233" s="410">
        <f>SUM(Yhteenveto[[#This Row],[Valtionosuus ennen verotuloihin perustuvaa valtionosuuksien tasausta]]+Yhteenveto[[#This Row],[Verotuloihin perustuva valtionosuuksien tasaus]])</f>
        <v>11117359.546847783</v>
      </c>
      <c r="P233" s="412">
        <v>119354.75552000001</v>
      </c>
      <c r="Q233" s="411">
        <v>2332556.7704786682</v>
      </c>
      <c r="R233" s="411">
        <v>-14115.518125051007</v>
      </c>
      <c r="S233" s="139">
        <f>SUM(Yhteenveto[[#This Row],[Kunnan  peruspalvelujen valtionosuus ]:[Verolykkäysten takaisinperintä vuonna 2022]])</f>
        <v>13555155.554721398</v>
      </c>
      <c r="T233" s="39">
        <v>1129596</v>
      </c>
    </row>
    <row r="234" spans="1:20" ht="15" x14ac:dyDescent="0.25">
      <c r="A234" s="36">
        <v>740</v>
      </c>
      <c r="B234" s="13" t="s">
        <v>244</v>
      </c>
      <c r="C234" s="15">
        <v>32662</v>
      </c>
      <c r="D234" s="15">
        <v>134447836.41999999</v>
      </c>
      <c r="E234" s="15">
        <v>56897550.48919744</v>
      </c>
      <c r="F234" s="15">
        <v>10796210.497578345</v>
      </c>
      <c r="G234" s="15">
        <f>Yhteenveto[[#This Row],[Ikärakenne, laskennallinen kustannus]]+Yhteenveto[[#This Row],[Sairastavuus, laskennallinen kustannus]]+Yhteenveto[[#This Row],[Muut laskennalliset kustannukset yhteensä]]</f>
        <v>202141597.40677577</v>
      </c>
      <c r="H234" s="444">
        <v>4290.5200000000004</v>
      </c>
      <c r="I234" s="17">
        <v>140136964.24000001</v>
      </c>
      <c r="J234" s="17">
        <v>62004633.166775763</v>
      </c>
      <c r="K234" s="37">
        <v>3072046.4231288256</v>
      </c>
      <c r="L234" s="15">
        <v>-2052250.7370344016</v>
      </c>
      <c r="M234" s="14">
        <v>63024428.852870189</v>
      </c>
      <c r="N234" s="38">
        <v>16478062.017397003</v>
      </c>
      <c r="O234" s="410">
        <f>SUM(Yhteenveto[[#This Row],[Valtionosuus ennen verotuloihin perustuvaa valtionosuuksien tasausta]]+Yhteenveto[[#This Row],[Verotuloihin perustuva valtionosuuksien tasaus]])</f>
        <v>79502490.870267197</v>
      </c>
      <c r="P234" s="412">
        <v>-118728.76903999987</v>
      </c>
      <c r="Q234" s="411">
        <v>19888737.940820228</v>
      </c>
      <c r="R234" s="411">
        <v>-158809.13999976826</v>
      </c>
      <c r="S234" s="139">
        <f>SUM(Yhteenveto[[#This Row],[Kunnan  peruspalvelujen valtionosuus ]:[Verolykkäysten takaisinperintä vuonna 2022]])</f>
        <v>99113690.902047664</v>
      </c>
      <c r="T234" s="39">
        <v>8259475</v>
      </c>
    </row>
    <row r="235" spans="1:20" ht="15" x14ac:dyDescent="0.25">
      <c r="A235" s="36">
        <v>742</v>
      </c>
      <c r="B235" s="13" t="s">
        <v>245</v>
      </c>
      <c r="C235" s="15">
        <v>1009</v>
      </c>
      <c r="D235" s="15">
        <v>3910341.05</v>
      </c>
      <c r="E235" s="15">
        <v>1633637.1711583491</v>
      </c>
      <c r="F235" s="15">
        <v>1100890.5638827067</v>
      </c>
      <c r="G235" s="15">
        <f>Yhteenveto[[#This Row],[Ikärakenne, laskennallinen kustannus]]+Yhteenveto[[#This Row],[Sairastavuus, laskennallinen kustannus]]+Yhteenveto[[#This Row],[Muut laskennalliset kustannukset yhteensä]]</f>
        <v>6644868.7850410556</v>
      </c>
      <c r="H235" s="444">
        <v>4290.5200000000004</v>
      </c>
      <c r="I235" s="17">
        <v>4329134.6800000006</v>
      </c>
      <c r="J235" s="17">
        <v>2315734.105041055</v>
      </c>
      <c r="K235" s="37">
        <v>1342929.3149570716</v>
      </c>
      <c r="L235" s="15">
        <v>123824.609701202</v>
      </c>
      <c r="M235" s="14">
        <v>3782488.0296993284</v>
      </c>
      <c r="N235" s="38">
        <v>69233.686261268682</v>
      </c>
      <c r="O235" s="410">
        <f>SUM(Yhteenveto[[#This Row],[Valtionosuus ennen verotuloihin perustuvaa valtionosuuksien tasausta]]+Yhteenveto[[#This Row],[Verotuloihin perustuva valtionosuuksien tasaus]])</f>
        <v>3851721.7159605972</v>
      </c>
      <c r="P235" s="412">
        <v>74.522199999997611</v>
      </c>
      <c r="Q235" s="411">
        <v>730609.25222418108</v>
      </c>
      <c r="R235" s="411">
        <v>-4475.6636003073145</v>
      </c>
      <c r="S235" s="139">
        <f>SUM(Yhteenveto[[#This Row],[Kunnan  peruspalvelujen valtionosuus ]:[Verolykkäysten takaisinperintä vuonna 2022]])</f>
        <v>4577929.826784471</v>
      </c>
      <c r="T235" s="39">
        <v>381494</v>
      </c>
    </row>
    <row r="236" spans="1:20" ht="15" x14ac:dyDescent="0.25">
      <c r="A236" s="36">
        <v>743</v>
      </c>
      <c r="B236" s="13" t="s">
        <v>246</v>
      </c>
      <c r="C236" s="15">
        <v>64130</v>
      </c>
      <c r="D236" s="15">
        <v>252044538.50999999</v>
      </c>
      <c r="E236" s="15">
        <v>88180011.882463306</v>
      </c>
      <c r="F236" s="15">
        <v>11008324.036397144</v>
      </c>
      <c r="G236" s="15">
        <f>Yhteenveto[[#This Row],[Ikärakenne, laskennallinen kustannus]]+Yhteenveto[[#This Row],[Sairastavuus, laskennallinen kustannus]]+Yhteenveto[[#This Row],[Muut laskennalliset kustannukset yhteensä]]</f>
        <v>351232874.42886049</v>
      </c>
      <c r="H236" s="444">
        <v>4290.5200000000004</v>
      </c>
      <c r="I236" s="17">
        <v>275151047.60000002</v>
      </c>
      <c r="J236" s="17">
        <v>76081826.828860462</v>
      </c>
      <c r="K236" s="37">
        <v>3176079.5178082632</v>
      </c>
      <c r="L236" s="15">
        <v>-5310597.9824262764</v>
      </c>
      <c r="M236" s="14">
        <v>73947308.364242449</v>
      </c>
      <c r="N236" s="38">
        <v>20367094.66960717</v>
      </c>
      <c r="O236" s="410">
        <f>SUM(Yhteenveto[[#This Row],[Valtionosuus ennen verotuloihin perustuvaa valtionosuuksien tasausta]]+Yhteenveto[[#This Row],[Verotuloihin perustuva valtionosuuksien tasaus]])</f>
        <v>94314403.033849627</v>
      </c>
      <c r="P236" s="412">
        <v>-233835.7591599999</v>
      </c>
      <c r="Q236" s="411">
        <v>30820579.032175463</v>
      </c>
      <c r="R236" s="411">
        <v>-306204.83200386318</v>
      </c>
      <c r="S236" s="139">
        <f>SUM(Yhteenveto[[#This Row],[Kunnan  peruspalvelujen valtionosuus ]:[Verolykkäysten takaisinperintä vuonna 2022]])</f>
        <v>124594941.47486123</v>
      </c>
      <c r="T236" s="39">
        <v>10382912</v>
      </c>
    </row>
    <row r="237" spans="1:20" ht="15" x14ac:dyDescent="0.25">
      <c r="A237" s="36">
        <v>746</v>
      </c>
      <c r="B237" s="13" t="s">
        <v>247</v>
      </c>
      <c r="C237" s="15">
        <v>4834</v>
      </c>
      <c r="D237" s="15">
        <v>23542335.949999999</v>
      </c>
      <c r="E237" s="15">
        <v>9211019.9752207361</v>
      </c>
      <c r="F237" s="15">
        <v>1402347.6358461995</v>
      </c>
      <c r="G237" s="15">
        <f>Yhteenveto[[#This Row],[Ikärakenne, laskennallinen kustannus]]+Yhteenveto[[#This Row],[Sairastavuus, laskennallinen kustannus]]+Yhteenveto[[#This Row],[Muut laskennalliset kustannukset yhteensä]]</f>
        <v>34155703.561066933</v>
      </c>
      <c r="H237" s="444">
        <v>4290.5200000000004</v>
      </c>
      <c r="I237" s="17">
        <v>20740373.680000003</v>
      </c>
      <c r="J237" s="17">
        <v>13415329.88106693</v>
      </c>
      <c r="K237" s="37">
        <v>279090.19257873727</v>
      </c>
      <c r="L237" s="15">
        <v>-515100.58515655244</v>
      </c>
      <c r="M237" s="14">
        <v>13179319.488489114</v>
      </c>
      <c r="N237" s="38">
        <v>4715162.467276454</v>
      </c>
      <c r="O237" s="410">
        <f>SUM(Yhteenveto[[#This Row],[Valtionosuus ennen verotuloihin perustuvaa valtionosuuksien tasausta]]+Yhteenveto[[#This Row],[Verotuloihin perustuva valtionosuuksien tasaus]])</f>
        <v>17894481.955765568</v>
      </c>
      <c r="P237" s="412">
        <v>-13264.9516</v>
      </c>
      <c r="Q237" s="411">
        <v>2853488.5734770694</v>
      </c>
      <c r="R237" s="411">
        <v>-17090.051301072726</v>
      </c>
      <c r="S237" s="139">
        <f>SUM(Yhteenveto[[#This Row],[Kunnan  peruspalvelujen valtionosuus ]:[Verolykkäysten takaisinperintä vuonna 2022]])</f>
        <v>20717615.526341565</v>
      </c>
      <c r="T237" s="39">
        <v>1726468</v>
      </c>
    </row>
    <row r="238" spans="1:20" ht="15" x14ac:dyDescent="0.25">
      <c r="A238" s="36">
        <v>747</v>
      </c>
      <c r="B238" s="13" t="s">
        <v>248</v>
      </c>
      <c r="C238" s="15">
        <v>1385</v>
      </c>
      <c r="D238" s="15">
        <v>6208095.6799999997</v>
      </c>
      <c r="E238" s="15">
        <v>2297588.3805809324</v>
      </c>
      <c r="F238" s="15">
        <v>635796.75744444877</v>
      </c>
      <c r="G238" s="15">
        <f>Yhteenveto[[#This Row],[Ikärakenne, laskennallinen kustannus]]+Yhteenveto[[#This Row],[Sairastavuus, laskennallinen kustannus]]+Yhteenveto[[#This Row],[Muut laskennalliset kustannukset yhteensä]]</f>
        <v>9141480.8180253804</v>
      </c>
      <c r="H238" s="444">
        <v>4290.5200000000004</v>
      </c>
      <c r="I238" s="17">
        <v>5942370.2000000002</v>
      </c>
      <c r="J238" s="17">
        <v>3199110.6180253802</v>
      </c>
      <c r="K238" s="37">
        <v>137811.55059135277</v>
      </c>
      <c r="L238" s="15">
        <v>78844.436888027471</v>
      </c>
      <c r="M238" s="14">
        <v>3415766.6055047605</v>
      </c>
      <c r="N238" s="38">
        <v>1505155.991815652</v>
      </c>
      <c r="O238" s="410">
        <f>SUM(Yhteenveto[[#This Row],[Valtionosuus ennen verotuloihin perustuvaa valtionosuuksien tasausta]]+Yhteenveto[[#This Row],[Verotuloihin perustuva valtionosuuksien tasaus]])</f>
        <v>4920922.5973204123</v>
      </c>
      <c r="P238" s="412">
        <v>14978.962200000009</v>
      </c>
      <c r="Q238" s="411">
        <v>1084505.094838992</v>
      </c>
      <c r="R238" s="411">
        <v>-5382.4983641098916</v>
      </c>
      <c r="S238" s="139">
        <f>SUM(Yhteenveto[[#This Row],[Kunnan  peruspalvelujen valtionosuus ]:[Verolykkäysten takaisinperintä vuonna 2022]])</f>
        <v>6015024.1559952945</v>
      </c>
      <c r="T238" s="39">
        <v>501252</v>
      </c>
    </row>
    <row r="239" spans="1:20" ht="15" x14ac:dyDescent="0.25">
      <c r="A239" s="36">
        <v>748</v>
      </c>
      <c r="B239" s="13" t="s">
        <v>249</v>
      </c>
      <c r="C239" s="15">
        <v>5034</v>
      </c>
      <c r="D239" s="15">
        <v>22849718.869999997</v>
      </c>
      <c r="E239" s="15">
        <v>9100938.4826836661</v>
      </c>
      <c r="F239" s="15">
        <v>1605728.4519838579</v>
      </c>
      <c r="G239" s="15">
        <f>Yhteenveto[[#This Row],[Ikärakenne, laskennallinen kustannus]]+Yhteenveto[[#This Row],[Sairastavuus, laskennallinen kustannus]]+Yhteenveto[[#This Row],[Muut laskennalliset kustannukset yhteensä]]</f>
        <v>33556385.804667518</v>
      </c>
      <c r="H239" s="444">
        <v>4290.5200000000004</v>
      </c>
      <c r="I239" s="17">
        <v>21598477.680000003</v>
      </c>
      <c r="J239" s="17">
        <v>11957908.124667514</v>
      </c>
      <c r="K239" s="37">
        <v>174135.76596672001</v>
      </c>
      <c r="L239" s="15">
        <v>-243303.05299397701</v>
      </c>
      <c r="M239" s="14">
        <v>11888740.837640258</v>
      </c>
      <c r="N239" s="38">
        <v>4835300.5348861134</v>
      </c>
      <c r="O239" s="410">
        <f>SUM(Yhteenveto[[#This Row],[Valtionosuus ennen verotuloihin perustuvaa valtionosuuksien tasausta]]+Yhteenveto[[#This Row],[Verotuloihin perustuva valtionosuuksien tasaus]])</f>
        <v>16724041.37252637</v>
      </c>
      <c r="P239" s="412">
        <v>375666.4102000001</v>
      </c>
      <c r="Q239" s="411">
        <v>3058820.5078103626</v>
      </c>
      <c r="R239" s="411">
        <v>-19703.443586444926</v>
      </c>
      <c r="S239" s="139">
        <f>SUM(Yhteenveto[[#This Row],[Kunnan  peruspalvelujen valtionosuus ]:[Verolykkäysten takaisinperintä vuonna 2022]])</f>
        <v>20138824.846950285</v>
      </c>
      <c r="T239" s="39">
        <v>1678236</v>
      </c>
    </row>
    <row r="240" spans="1:20" ht="15" x14ac:dyDescent="0.25">
      <c r="A240" s="36">
        <v>749</v>
      </c>
      <c r="B240" s="13" t="s">
        <v>250</v>
      </c>
      <c r="C240" s="15">
        <v>21251</v>
      </c>
      <c r="D240" s="15">
        <v>88250836.949999988</v>
      </c>
      <c r="E240" s="15">
        <v>31858221.140967034</v>
      </c>
      <c r="F240" s="15">
        <v>2699903.6259160489</v>
      </c>
      <c r="G240" s="15">
        <f>Yhteenveto[[#This Row],[Ikärakenne, laskennallinen kustannus]]+Yhteenveto[[#This Row],[Sairastavuus, laskennallinen kustannus]]+Yhteenveto[[#This Row],[Muut laskennalliset kustannukset yhteensä]]</f>
        <v>122808961.71688308</v>
      </c>
      <c r="H240" s="444">
        <v>4290.5200000000004</v>
      </c>
      <c r="I240" s="17">
        <v>91177840.520000011</v>
      </c>
      <c r="J240" s="17">
        <v>31631121.196883067</v>
      </c>
      <c r="K240" s="37">
        <v>579453.49984911608</v>
      </c>
      <c r="L240" s="15">
        <v>-1768159.3143908</v>
      </c>
      <c r="M240" s="14">
        <v>30442415.382341381</v>
      </c>
      <c r="N240" s="38">
        <v>5403837.9633268863</v>
      </c>
      <c r="O240" s="410">
        <f>SUM(Yhteenveto[[#This Row],[Valtionosuus ennen verotuloihin perustuvaa valtionosuuksien tasausta]]+Yhteenveto[[#This Row],[Verotuloihin perustuva valtionosuuksien tasaus]])</f>
        <v>35846253.345668271</v>
      </c>
      <c r="P240" s="412">
        <v>84766.021612000244</v>
      </c>
      <c r="Q240" s="411">
        <v>9528507.9585545175</v>
      </c>
      <c r="R240" s="411">
        <v>-108347.47232287368</v>
      </c>
      <c r="S240" s="139">
        <f>SUM(Yhteenveto[[#This Row],[Kunnan  peruspalvelujen valtionosuus ]:[Verolykkäysten takaisinperintä vuonna 2022]])</f>
        <v>45351179.853511922</v>
      </c>
      <c r="T240" s="39">
        <v>3779265</v>
      </c>
    </row>
    <row r="241" spans="1:20" ht="15" x14ac:dyDescent="0.25">
      <c r="A241" s="36">
        <v>751</v>
      </c>
      <c r="B241" s="13" t="s">
        <v>251</v>
      </c>
      <c r="C241" s="15">
        <v>2950</v>
      </c>
      <c r="D241" s="15">
        <v>12524861.789999999</v>
      </c>
      <c r="E241" s="15">
        <v>5030688.7112537632</v>
      </c>
      <c r="F241" s="15">
        <v>1557263.995194925</v>
      </c>
      <c r="G241" s="15">
        <f>Yhteenveto[[#This Row],[Ikärakenne, laskennallinen kustannus]]+Yhteenveto[[#This Row],[Sairastavuus, laskennallinen kustannus]]+Yhteenveto[[#This Row],[Muut laskennalliset kustannukset yhteensä]]</f>
        <v>19112814.496448688</v>
      </c>
      <c r="H241" s="444">
        <v>4290.5200000000004</v>
      </c>
      <c r="I241" s="17">
        <v>12657034.000000002</v>
      </c>
      <c r="J241" s="17">
        <v>6455780.4964486863</v>
      </c>
      <c r="K241" s="37">
        <v>42425.561041401401</v>
      </c>
      <c r="L241" s="15">
        <v>-118866.943020455</v>
      </c>
      <c r="M241" s="14">
        <v>6379339.1144696334</v>
      </c>
      <c r="N241" s="38">
        <v>1668809.0571140258</v>
      </c>
      <c r="O241" s="410">
        <f>SUM(Yhteenveto[[#This Row],[Valtionosuus ennen verotuloihin perustuvaa valtionosuuksien tasausta]]+Yhteenveto[[#This Row],[Verotuloihin perustuva valtionosuuksien tasaus]])</f>
        <v>8048148.171583659</v>
      </c>
      <c r="P241" s="412">
        <v>-8793.6196000000054</v>
      </c>
      <c r="Q241" s="411">
        <v>1659820.4884950239</v>
      </c>
      <c r="R241" s="411">
        <v>-14539.424498537606</v>
      </c>
      <c r="S241" s="139">
        <f>SUM(Yhteenveto[[#This Row],[Kunnan  peruspalvelujen valtionosuus ]:[Verolykkäysten takaisinperintä vuonna 2022]])</f>
        <v>9684635.6159801465</v>
      </c>
      <c r="T241" s="39">
        <v>807053</v>
      </c>
    </row>
    <row r="242" spans="1:20" ht="15" x14ac:dyDescent="0.25">
      <c r="A242" s="36">
        <v>753</v>
      </c>
      <c r="B242" s="13" t="s">
        <v>252</v>
      </c>
      <c r="C242" s="15">
        <v>21687</v>
      </c>
      <c r="D242" s="15">
        <v>85176402.049999997</v>
      </c>
      <c r="E242" s="15">
        <v>20538121.628684796</v>
      </c>
      <c r="F242" s="15">
        <v>7749044.2253562212</v>
      </c>
      <c r="G242" s="15">
        <f>Yhteenveto[[#This Row],[Ikärakenne, laskennallinen kustannus]]+Yhteenveto[[#This Row],[Sairastavuus, laskennallinen kustannus]]+Yhteenveto[[#This Row],[Muut laskennalliset kustannukset yhteensä]]</f>
        <v>113463567.90404102</v>
      </c>
      <c r="H242" s="444">
        <v>4290.5200000000004</v>
      </c>
      <c r="I242" s="17">
        <v>93048507.24000001</v>
      </c>
      <c r="J242" s="17">
        <v>20415060.664041013</v>
      </c>
      <c r="K242" s="37">
        <v>427558.16174184211</v>
      </c>
      <c r="L242" s="15">
        <v>-1353685.4445905776</v>
      </c>
      <c r="M242" s="14">
        <v>19488933.381192278</v>
      </c>
      <c r="N242" s="38">
        <v>-6150109.3070138823</v>
      </c>
      <c r="O242" s="410">
        <f>SUM(Yhteenveto[[#This Row],[Valtionosuus ennen verotuloihin perustuvaa valtionosuuksien tasausta]]+Yhteenveto[[#This Row],[Verotuloihin perustuva valtionosuuksien tasaus]])</f>
        <v>13338824.074178396</v>
      </c>
      <c r="P242" s="412">
        <v>-217004.1750680001</v>
      </c>
      <c r="Q242" s="411">
        <v>7530810.7493682886</v>
      </c>
      <c r="R242" s="411">
        <v>-122694.70600169484</v>
      </c>
      <c r="S242" s="139">
        <f>SUM(Yhteenveto[[#This Row],[Kunnan  peruspalvelujen valtionosuus ]:[Verolykkäysten takaisinperintä vuonna 2022]])</f>
        <v>20529935.942476988</v>
      </c>
      <c r="T242" s="39">
        <v>1710828</v>
      </c>
    </row>
    <row r="243" spans="1:20" ht="15" x14ac:dyDescent="0.25">
      <c r="A243" s="36">
        <v>755</v>
      </c>
      <c r="B243" s="13" t="s">
        <v>253</v>
      </c>
      <c r="C243" s="15">
        <v>6149</v>
      </c>
      <c r="D243" s="15">
        <v>23588194.25</v>
      </c>
      <c r="E243" s="15">
        <v>6290589.9801892517</v>
      </c>
      <c r="F243" s="15">
        <v>2364738.1155339228</v>
      </c>
      <c r="G243" s="15">
        <f>Yhteenveto[[#This Row],[Ikärakenne, laskennallinen kustannus]]+Yhteenveto[[#This Row],[Sairastavuus, laskennallinen kustannus]]+Yhteenveto[[#This Row],[Muut laskennalliset kustannukset yhteensä]]</f>
        <v>32243522.345723175</v>
      </c>
      <c r="H243" s="444">
        <v>4290.5200000000004</v>
      </c>
      <c r="I243" s="17">
        <v>26382407.480000004</v>
      </c>
      <c r="J243" s="17">
        <v>5861114.8657231703</v>
      </c>
      <c r="K243" s="37">
        <v>37172.904599844289</v>
      </c>
      <c r="L243" s="15">
        <v>-264642.7203458572</v>
      </c>
      <c r="M243" s="14">
        <v>5633645.0499771573</v>
      </c>
      <c r="N243" s="38">
        <v>-508411.46303658071</v>
      </c>
      <c r="O243" s="410">
        <f>SUM(Yhteenveto[[#This Row],[Valtionosuus ennen verotuloihin perustuvaa valtionosuuksien tasausta]]+Yhteenveto[[#This Row],[Verotuloihin perustuva valtionosuuksien tasaus]])</f>
        <v>5125233.5869405763</v>
      </c>
      <c r="P243" s="412">
        <v>-1106967.6632400001</v>
      </c>
      <c r="Q243" s="411">
        <v>2713896.1071646977</v>
      </c>
      <c r="R243" s="411">
        <v>-35662.551009639523</v>
      </c>
      <c r="S243" s="139">
        <f>SUM(Yhteenveto[[#This Row],[Kunnan  peruspalvelujen valtionosuus ]:[Verolykkäysten takaisinperintä vuonna 2022]])</f>
        <v>6696499.4798556352</v>
      </c>
      <c r="T243" s="39">
        <v>558041</v>
      </c>
    </row>
    <row r="244" spans="1:20" ht="15" x14ac:dyDescent="0.25">
      <c r="A244" s="36">
        <v>758</v>
      </c>
      <c r="B244" s="13" t="s">
        <v>254</v>
      </c>
      <c r="C244" s="15">
        <v>8266</v>
      </c>
      <c r="D244" s="15">
        <v>31718998.759999998</v>
      </c>
      <c r="E244" s="15">
        <v>13291626.660555094</v>
      </c>
      <c r="F244" s="15">
        <v>8595323.4429233558</v>
      </c>
      <c r="G244" s="15">
        <f>Yhteenveto[[#This Row],[Ikärakenne, laskennallinen kustannus]]+Yhteenveto[[#This Row],[Sairastavuus, laskennallinen kustannus]]+Yhteenveto[[#This Row],[Muut laskennalliset kustannukset yhteensä]]</f>
        <v>53605948.863478452</v>
      </c>
      <c r="H244" s="444">
        <v>4290.5200000000004</v>
      </c>
      <c r="I244" s="17">
        <v>35465438.32</v>
      </c>
      <c r="J244" s="17">
        <v>18140510.543478452</v>
      </c>
      <c r="K244" s="37">
        <v>4692833.6154379668</v>
      </c>
      <c r="L244" s="15">
        <v>-345042.60434507113</v>
      </c>
      <c r="M244" s="14">
        <v>22488301.554571345</v>
      </c>
      <c r="N244" s="38">
        <v>833758.22747398075</v>
      </c>
      <c r="O244" s="410">
        <f>SUM(Yhteenveto[[#This Row],[Valtionosuus ennen verotuloihin perustuvaa valtionosuuksien tasausta]]+Yhteenveto[[#This Row],[Verotuloihin perustuva valtionosuuksien tasaus]])</f>
        <v>23322059.782045327</v>
      </c>
      <c r="P244" s="412">
        <v>-136778.04588000002</v>
      </c>
      <c r="Q244" s="411">
        <v>4801674.9299471267</v>
      </c>
      <c r="R244" s="411">
        <v>-45577.067929259174</v>
      </c>
      <c r="S244" s="139">
        <f>SUM(Yhteenveto[[#This Row],[Kunnan  peruspalvelujen valtionosuus ]:[Verolykkäysten takaisinperintä vuonna 2022]])</f>
        <v>27941379.598183192</v>
      </c>
      <c r="T244" s="39">
        <v>2328448</v>
      </c>
    </row>
    <row r="245" spans="1:20" ht="15" x14ac:dyDescent="0.25">
      <c r="A245" s="36">
        <v>759</v>
      </c>
      <c r="B245" s="13" t="s">
        <v>255</v>
      </c>
      <c r="C245" s="15">
        <v>2007</v>
      </c>
      <c r="D245" s="15">
        <v>8980954.5200000014</v>
      </c>
      <c r="E245" s="15">
        <v>3764186.9057806665</v>
      </c>
      <c r="F245" s="15">
        <v>741877.67872805987</v>
      </c>
      <c r="G245" s="15">
        <f>Yhteenveto[[#This Row],[Ikärakenne, laskennallinen kustannus]]+Yhteenveto[[#This Row],[Sairastavuus, laskennallinen kustannus]]+Yhteenveto[[#This Row],[Muut laskennalliset kustannukset yhteensä]]</f>
        <v>13487019.104508728</v>
      </c>
      <c r="H245" s="444">
        <v>4290.5200000000004</v>
      </c>
      <c r="I245" s="17">
        <v>8611073.6400000006</v>
      </c>
      <c r="J245" s="17">
        <v>4875945.4645087272</v>
      </c>
      <c r="K245" s="37">
        <v>374755.60032569902</v>
      </c>
      <c r="L245" s="15">
        <v>-118253.37743003861</v>
      </c>
      <c r="M245" s="14">
        <v>5132447.6874043876</v>
      </c>
      <c r="N245" s="38">
        <v>2399132.6649244288</v>
      </c>
      <c r="O245" s="410">
        <f>SUM(Yhteenveto[[#This Row],[Valtionosuus ennen verotuloihin perustuvaa valtionosuuksien tasausta]]+Yhteenveto[[#This Row],[Verotuloihin perustuva valtionosuuksien tasaus]])</f>
        <v>7531580.3523288164</v>
      </c>
      <c r="P245" s="412">
        <v>353309.75020000007</v>
      </c>
      <c r="Q245" s="411">
        <v>1511341.8052284857</v>
      </c>
      <c r="R245" s="411">
        <v>-6936.7897170271726</v>
      </c>
      <c r="S245" s="139">
        <f>SUM(Yhteenveto[[#This Row],[Kunnan  peruspalvelujen valtionosuus ]:[Verolykkäysten takaisinperintä vuonna 2022]])</f>
        <v>9389295.118040273</v>
      </c>
      <c r="T245" s="39">
        <v>782441</v>
      </c>
    </row>
    <row r="246" spans="1:20" ht="15" x14ac:dyDescent="0.25">
      <c r="A246" s="36">
        <v>761</v>
      </c>
      <c r="B246" s="13" t="s">
        <v>256</v>
      </c>
      <c r="C246" s="15">
        <v>8646</v>
      </c>
      <c r="D246" s="15">
        <v>38215754.25</v>
      </c>
      <c r="E246" s="15">
        <v>13889737.070908537</v>
      </c>
      <c r="F246" s="15">
        <v>2298903.1445588265</v>
      </c>
      <c r="G246" s="15">
        <f>Yhteenveto[[#This Row],[Ikärakenne, laskennallinen kustannus]]+Yhteenveto[[#This Row],[Sairastavuus, laskennallinen kustannus]]+Yhteenveto[[#This Row],[Muut laskennalliset kustannukset yhteensä]]</f>
        <v>54404394.465467364</v>
      </c>
      <c r="H246" s="444">
        <v>4290.5200000000004</v>
      </c>
      <c r="I246" s="17">
        <v>37095835.920000002</v>
      </c>
      <c r="J246" s="17">
        <v>17308558.545467362</v>
      </c>
      <c r="K246" s="37">
        <v>256343.27659972772</v>
      </c>
      <c r="L246" s="15">
        <v>-282517.92200499517</v>
      </c>
      <c r="M246" s="14">
        <v>17282383.900062095</v>
      </c>
      <c r="N246" s="38">
        <v>6832365.7012718879</v>
      </c>
      <c r="O246" s="410">
        <f>SUM(Yhteenveto[[#This Row],[Valtionosuus ennen verotuloihin perustuvaa valtionosuuksien tasausta]]+Yhteenveto[[#This Row],[Verotuloihin perustuva valtionosuuksien tasaus]])</f>
        <v>24114749.601333983</v>
      </c>
      <c r="P246" s="412">
        <v>339135.62776000006</v>
      </c>
      <c r="Q246" s="411">
        <v>5680757.7961470699</v>
      </c>
      <c r="R246" s="411">
        <v>-33355.660045759629</v>
      </c>
      <c r="S246" s="139">
        <f>SUM(Yhteenveto[[#This Row],[Kunnan  peruspalvelujen valtionosuus ]:[Verolykkäysten takaisinperintä vuonna 2022]])</f>
        <v>30101287.365195297</v>
      </c>
      <c r="T246" s="39">
        <v>2508441</v>
      </c>
    </row>
    <row r="247" spans="1:20" ht="15" x14ac:dyDescent="0.25">
      <c r="A247" s="36">
        <v>762</v>
      </c>
      <c r="B247" s="13" t="s">
        <v>257</v>
      </c>
      <c r="C247" s="15">
        <v>3841</v>
      </c>
      <c r="D247" s="15">
        <v>16028151.199999999</v>
      </c>
      <c r="E247" s="15">
        <v>9447941.9741401244</v>
      </c>
      <c r="F247" s="15">
        <v>1807911.2764014229</v>
      </c>
      <c r="G247" s="15">
        <f>Yhteenveto[[#This Row],[Ikärakenne, laskennallinen kustannus]]+Yhteenveto[[#This Row],[Sairastavuus, laskennallinen kustannus]]+Yhteenveto[[#This Row],[Muut laskennalliset kustannukset yhteensä]]</f>
        <v>27284004.450541548</v>
      </c>
      <c r="H247" s="444">
        <v>4290.5200000000004</v>
      </c>
      <c r="I247" s="17">
        <v>16479887.320000002</v>
      </c>
      <c r="J247" s="17">
        <v>10804117.130541546</v>
      </c>
      <c r="K247" s="37">
        <v>324791.07835389499</v>
      </c>
      <c r="L247" s="15">
        <v>24483.904936597828</v>
      </c>
      <c r="M247" s="14">
        <v>11153392.11383204</v>
      </c>
      <c r="N247" s="38">
        <v>2411484.8592208591</v>
      </c>
      <c r="O247" s="410">
        <f>SUM(Yhteenveto[[#This Row],[Valtionosuus ennen verotuloihin perustuvaa valtionosuuksien tasausta]]+Yhteenveto[[#This Row],[Verotuloihin perustuva valtionosuuksien tasaus]])</f>
        <v>13564876.973052898</v>
      </c>
      <c r="P247" s="412">
        <v>31940.214919999999</v>
      </c>
      <c r="Q247" s="411">
        <v>2735743.768153965</v>
      </c>
      <c r="R247" s="411">
        <v>-14532.807182318818</v>
      </c>
      <c r="S247" s="139">
        <f>SUM(Yhteenveto[[#This Row],[Kunnan  peruspalvelujen valtionosuus ]:[Verolykkäysten takaisinperintä vuonna 2022]])</f>
        <v>16318028.148944544</v>
      </c>
      <c r="T247" s="39">
        <v>1359836</v>
      </c>
    </row>
    <row r="248" spans="1:20" ht="15" x14ac:dyDescent="0.25">
      <c r="A248" s="36">
        <v>765</v>
      </c>
      <c r="B248" s="13" t="s">
        <v>258</v>
      </c>
      <c r="C248" s="15">
        <v>10301</v>
      </c>
      <c r="D248" s="15">
        <v>42497863.530000001</v>
      </c>
      <c r="E248" s="15">
        <v>15262385.519381346</v>
      </c>
      <c r="F248" s="15">
        <v>3776841.5302377064</v>
      </c>
      <c r="G248" s="15">
        <f>Yhteenveto[[#This Row],[Ikärakenne, laskennallinen kustannus]]+Yhteenveto[[#This Row],[Sairastavuus, laskennallinen kustannus]]+Yhteenveto[[#This Row],[Muut laskennalliset kustannukset yhteensä]]</f>
        <v>61537090.57961905</v>
      </c>
      <c r="H248" s="444">
        <v>4290.5200000000004</v>
      </c>
      <c r="I248" s="17">
        <v>44196646.520000003</v>
      </c>
      <c r="J248" s="17">
        <v>17340444.059619047</v>
      </c>
      <c r="K248" s="37">
        <v>1518809.6649536465</v>
      </c>
      <c r="L248" s="15">
        <v>-303175.30927297159</v>
      </c>
      <c r="M248" s="14">
        <v>18556078.415299721</v>
      </c>
      <c r="N248" s="38">
        <v>4553768.0313459374</v>
      </c>
      <c r="O248" s="410">
        <f>SUM(Yhteenveto[[#This Row],[Valtionosuus ennen verotuloihin perustuvaa valtionosuuksien tasausta]]+Yhteenveto[[#This Row],[Verotuloihin perustuva valtionosuuksien tasaus]])</f>
        <v>23109846.446645658</v>
      </c>
      <c r="P248" s="412">
        <v>-38453.455199999968</v>
      </c>
      <c r="Q248" s="411">
        <v>5926717.8715122547</v>
      </c>
      <c r="R248" s="411">
        <v>-43931.904176601543</v>
      </c>
      <c r="S248" s="139">
        <f>SUM(Yhteenveto[[#This Row],[Kunnan  peruspalvelujen valtionosuus ]:[Verolykkäysten takaisinperintä vuonna 2022]])</f>
        <v>28954178.958781309</v>
      </c>
      <c r="T248" s="39">
        <v>2412848</v>
      </c>
    </row>
    <row r="249" spans="1:20" ht="15" x14ac:dyDescent="0.25">
      <c r="A249" s="36">
        <v>768</v>
      </c>
      <c r="B249" s="13" t="s">
        <v>259</v>
      </c>
      <c r="C249" s="15">
        <v>2482</v>
      </c>
      <c r="D249" s="15">
        <v>10578389.1</v>
      </c>
      <c r="E249" s="15">
        <v>4699770.7249614829</v>
      </c>
      <c r="F249" s="15">
        <v>2100233.3481914662</v>
      </c>
      <c r="G249" s="15">
        <f>Yhteenveto[[#This Row],[Ikärakenne, laskennallinen kustannus]]+Yhteenveto[[#This Row],[Sairastavuus, laskennallinen kustannus]]+Yhteenveto[[#This Row],[Muut laskennalliset kustannukset yhteensä]]</f>
        <v>17378393.17315295</v>
      </c>
      <c r="H249" s="444">
        <v>4290.5200000000004</v>
      </c>
      <c r="I249" s="17">
        <v>10649070.640000001</v>
      </c>
      <c r="J249" s="17">
        <v>6729322.5331529491</v>
      </c>
      <c r="K249" s="37">
        <v>478151.47355529713</v>
      </c>
      <c r="L249" s="15">
        <v>118500.31365060876</v>
      </c>
      <c r="M249" s="14">
        <v>7325974.3203588547</v>
      </c>
      <c r="N249" s="38">
        <v>1819931.5798625466</v>
      </c>
      <c r="O249" s="410">
        <f>SUM(Yhteenveto[[#This Row],[Valtionosuus ennen verotuloihin perustuvaa valtionosuuksien tasausta]]+Yhteenveto[[#This Row],[Verotuloihin perustuva valtionosuuksien tasaus]])</f>
        <v>9145905.9002214018</v>
      </c>
      <c r="P249" s="412">
        <v>52091.017799999987</v>
      </c>
      <c r="Q249" s="411">
        <v>1840715.8925303882</v>
      </c>
      <c r="R249" s="411">
        <v>-9531.0763220461886</v>
      </c>
      <c r="S249" s="139">
        <f>SUM(Yhteenveto[[#This Row],[Kunnan  peruspalvelujen valtionosuus ]:[Verolykkäysten takaisinperintä vuonna 2022]])</f>
        <v>11029181.734229742</v>
      </c>
      <c r="T249" s="39">
        <v>919099</v>
      </c>
    </row>
    <row r="250" spans="1:20" ht="15" x14ac:dyDescent="0.25">
      <c r="A250" s="36">
        <v>777</v>
      </c>
      <c r="B250" s="13" t="s">
        <v>260</v>
      </c>
      <c r="C250" s="15">
        <v>7594</v>
      </c>
      <c r="D250" s="15">
        <v>32046598.949999999</v>
      </c>
      <c r="E250" s="15">
        <v>15166296.468980409</v>
      </c>
      <c r="F250" s="15">
        <v>5867111.4548188783</v>
      </c>
      <c r="G250" s="15">
        <f>Yhteenveto[[#This Row],[Ikärakenne, laskennallinen kustannus]]+Yhteenveto[[#This Row],[Sairastavuus, laskennallinen kustannus]]+Yhteenveto[[#This Row],[Muut laskennalliset kustannukset yhteensä]]</f>
        <v>53080006.873799279</v>
      </c>
      <c r="H250" s="444">
        <v>4290.5200000000004</v>
      </c>
      <c r="I250" s="17">
        <v>32582208.880000003</v>
      </c>
      <c r="J250" s="17">
        <v>20497797.993799277</v>
      </c>
      <c r="K250" s="37">
        <v>3917798.7436180161</v>
      </c>
      <c r="L250" s="15">
        <v>176693.10410004063</v>
      </c>
      <c r="M250" s="14">
        <v>24592289.841517333</v>
      </c>
      <c r="N250" s="38">
        <v>6025873.4376088893</v>
      </c>
      <c r="O250" s="410">
        <f>SUM(Yhteenveto[[#This Row],[Valtionosuus ennen verotuloihin perustuvaa valtionosuuksien tasausta]]+Yhteenveto[[#This Row],[Verotuloihin perustuva valtionosuuksien tasaus]])</f>
        <v>30618163.279126223</v>
      </c>
      <c r="P250" s="412">
        <v>52538.150999999983</v>
      </c>
      <c r="Q250" s="411">
        <v>5020207.7063510129</v>
      </c>
      <c r="R250" s="411">
        <v>-31424.070590941265</v>
      </c>
      <c r="S250" s="139">
        <f>SUM(Yhteenveto[[#This Row],[Kunnan  peruspalvelujen valtionosuus ]:[Verolykkäysten takaisinperintä vuonna 2022]])</f>
        <v>35659485.065886296</v>
      </c>
      <c r="T250" s="39">
        <v>2971624</v>
      </c>
    </row>
    <row r="251" spans="1:20" ht="15" x14ac:dyDescent="0.25">
      <c r="A251" s="36">
        <v>778</v>
      </c>
      <c r="B251" s="13" t="s">
        <v>261</v>
      </c>
      <c r="C251" s="15">
        <v>6931</v>
      </c>
      <c r="D251" s="15">
        <v>29540183.979999997</v>
      </c>
      <c r="E251" s="15">
        <v>15834262.866050268</v>
      </c>
      <c r="F251" s="15">
        <v>1743874.4472417925</v>
      </c>
      <c r="G251" s="15">
        <f>Yhteenveto[[#This Row],[Ikärakenne, laskennallinen kustannus]]+Yhteenveto[[#This Row],[Sairastavuus, laskennallinen kustannus]]+Yhteenveto[[#This Row],[Muut laskennalliset kustannukset yhteensä]]</f>
        <v>47118321.293292053</v>
      </c>
      <c r="H251" s="444">
        <v>4290.5200000000004</v>
      </c>
      <c r="I251" s="17">
        <v>29737594.120000005</v>
      </c>
      <c r="J251" s="17">
        <v>17380727.173292048</v>
      </c>
      <c r="K251" s="37">
        <v>533704.30558742909</v>
      </c>
      <c r="L251" s="15">
        <v>-355311.91778754035</v>
      </c>
      <c r="M251" s="14">
        <v>17559119.561091937</v>
      </c>
      <c r="N251" s="38">
        <v>5591132.6730895583</v>
      </c>
      <c r="O251" s="410">
        <f>SUM(Yhteenveto[[#This Row],[Valtionosuus ennen verotuloihin perustuvaa valtionosuuksien tasausta]]+Yhteenveto[[#This Row],[Verotuloihin perustuva valtionosuuksien tasaus]])</f>
        <v>23150252.234181494</v>
      </c>
      <c r="P251" s="412">
        <v>117809.16509199995</v>
      </c>
      <c r="Q251" s="411">
        <v>4324017.8100593416</v>
      </c>
      <c r="R251" s="411">
        <v>-28113.721918422849</v>
      </c>
      <c r="S251" s="139">
        <f>SUM(Yhteenveto[[#This Row],[Kunnan  peruspalvelujen valtionosuus ]:[Verolykkäysten takaisinperintä vuonna 2022]])</f>
        <v>27563965.487414412</v>
      </c>
      <c r="T251" s="39">
        <v>2296997</v>
      </c>
    </row>
    <row r="252" spans="1:20" ht="15" x14ac:dyDescent="0.25">
      <c r="A252" s="36">
        <v>781</v>
      </c>
      <c r="B252" s="13" t="s">
        <v>262</v>
      </c>
      <c r="C252" s="15">
        <v>3631</v>
      </c>
      <c r="D252" s="15">
        <v>16589976.43</v>
      </c>
      <c r="E252" s="15">
        <v>7638164.6128831469</v>
      </c>
      <c r="F252" s="15">
        <v>1253985.8037163597</v>
      </c>
      <c r="G252" s="15">
        <f>Yhteenveto[[#This Row],[Ikärakenne, laskennallinen kustannus]]+Yhteenveto[[#This Row],[Sairastavuus, laskennallinen kustannus]]+Yhteenveto[[#This Row],[Muut laskennalliset kustannukset yhteensä]]</f>
        <v>25482126.846599504</v>
      </c>
      <c r="H252" s="444">
        <v>4290.5200000000004</v>
      </c>
      <c r="I252" s="17">
        <v>15578878.120000001</v>
      </c>
      <c r="J252" s="17">
        <v>9903248.7265995033</v>
      </c>
      <c r="K252" s="37">
        <v>619354.76680505928</v>
      </c>
      <c r="L252" s="15">
        <v>-106021.37385248172</v>
      </c>
      <c r="M252" s="14">
        <v>10416582.119552081</v>
      </c>
      <c r="N252" s="38">
        <v>2771328.2908052523</v>
      </c>
      <c r="O252" s="410">
        <f>SUM(Yhteenveto[[#This Row],[Valtionosuus ennen verotuloihin perustuvaa valtionosuuksien tasausta]]+Yhteenveto[[#This Row],[Verotuloihin perustuva valtionosuuksien tasaus]])</f>
        <v>13187910.410357334</v>
      </c>
      <c r="P252" s="412">
        <v>-49244.269759999996</v>
      </c>
      <c r="Q252" s="411">
        <v>2592723.4075125037</v>
      </c>
      <c r="R252" s="411">
        <v>-13464.364219958989</v>
      </c>
      <c r="S252" s="139">
        <f>SUM(Yhteenveto[[#This Row],[Kunnan  peruspalvelujen valtionosuus ]:[Verolykkäysten takaisinperintä vuonna 2022]])</f>
        <v>15717925.183889877</v>
      </c>
      <c r="T252" s="39">
        <v>1309827</v>
      </c>
    </row>
    <row r="253" spans="1:20" ht="15" x14ac:dyDescent="0.25">
      <c r="A253" s="36">
        <v>783</v>
      </c>
      <c r="B253" s="13" t="s">
        <v>263</v>
      </c>
      <c r="C253" s="15">
        <v>6646</v>
      </c>
      <c r="D253" s="15">
        <v>28040729.530000001</v>
      </c>
      <c r="E253" s="15">
        <v>9275549.0771138147</v>
      </c>
      <c r="F253" s="15">
        <v>1385822.9594406411</v>
      </c>
      <c r="G253" s="15">
        <f>Yhteenveto[[#This Row],[Ikärakenne, laskennallinen kustannus]]+Yhteenveto[[#This Row],[Sairastavuus, laskennallinen kustannus]]+Yhteenveto[[#This Row],[Muut laskennalliset kustannukset yhteensä]]</f>
        <v>38702101.566554457</v>
      </c>
      <c r="H253" s="444">
        <v>4290.5200000000004</v>
      </c>
      <c r="I253" s="17">
        <v>28514795.920000002</v>
      </c>
      <c r="J253" s="17">
        <v>10187305.646554455</v>
      </c>
      <c r="K253" s="37">
        <v>339572.48849678569</v>
      </c>
      <c r="L253" s="15">
        <v>-566430.07674285164</v>
      </c>
      <c r="M253" s="14">
        <v>9960448.058308389</v>
      </c>
      <c r="N253" s="38">
        <v>2433378.6469048345</v>
      </c>
      <c r="O253" s="410">
        <f>SUM(Yhteenveto[[#This Row],[Valtionosuus ennen verotuloihin perustuvaa valtionosuuksien tasausta]]+Yhteenveto[[#This Row],[Verotuloihin perustuva valtionosuuksien tasaus]])</f>
        <v>12393826.705213223</v>
      </c>
      <c r="P253" s="412">
        <v>-77190.094760000007</v>
      </c>
      <c r="Q253" s="411">
        <v>3930338.4428474219</v>
      </c>
      <c r="R253" s="411">
        <v>-32870.237073642544</v>
      </c>
      <c r="S253" s="139">
        <f>SUM(Yhteenveto[[#This Row],[Kunnan  peruspalvelujen valtionosuus ]:[Verolykkäysten takaisinperintä vuonna 2022]])</f>
        <v>16214104.816227</v>
      </c>
      <c r="T253" s="39">
        <v>1351175</v>
      </c>
    </row>
    <row r="254" spans="1:20" ht="15" x14ac:dyDescent="0.25">
      <c r="A254" s="36">
        <v>785</v>
      </c>
      <c r="B254" s="13" t="s">
        <v>264</v>
      </c>
      <c r="C254" s="15">
        <v>2737</v>
      </c>
      <c r="D254" s="15">
        <v>11717941.149999999</v>
      </c>
      <c r="E254" s="15">
        <v>6311289.09683898</v>
      </c>
      <c r="F254" s="15">
        <v>1557894.5531463968</v>
      </c>
      <c r="G254" s="15">
        <f>Yhteenveto[[#This Row],[Ikärakenne, laskennallinen kustannus]]+Yhteenveto[[#This Row],[Sairastavuus, laskennallinen kustannus]]+Yhteenveto[[#This Row],[Muut laskennalliset kustannukset yhteensä]]</f>
        <v>19587124.799985375</v>
      </c>
      <c r="H254" s="444">
        <v>4290.5200000000004</v>
      </c>
      <c r="I254" s="17">
        <v>11743153.240000002</v>
      </c>
      <c r="J254" s="17">
        <v>7843971.5599853732</v>
      </c>
      <c r="K254" s="37">
        <v>2912873.2938921689</v>
      </c>
      <c r="L254" s="15">
        <v>-166602.40842507553</v>
      </c>
      <c r="M254" s="14">
        <v>10590242.445452467</v>
      </c>
      <c r="N254" s="38">
        <v>2658895.8585246573</v>
      </c>
      <c r="O254" s="410">
        <f>SUM(Yhteenveto[[#This Row],[Valtionosuus ennen verotuloihin perustuvaa valtionosuuksien tasausta]]+Yhteenveto[[#This Row],[Verotuloihin perustuva valtionosuuksien tasaus]])</f>
        <v>13249138.303977124</v>
      </c>
      <c r="P254" s="412">
        <v>-38826.066200000001</v>
      </c>
      <c r="Q254" s="411">
        <v>1908293.3176115055</v>
      </c>
      <c r="R254" s="411">
        <v>-12877.240530084217</v>
      </c>
      <c r="S254" s="139">
        <f>SUM(Yhteenveto[[#This Row],[Kunnan  peruspalvelujen valtionosuus ]:[Verolykkäysten takaisinperintä vuonna 2022]])</f>
        <v>15105728.314858546</v>
      </c>
      <c r="T254" s="39">
        <v>1258810</v>
      </c>
    </row>
    <row r="255" spans="1:20" ht="15" x14ac:dyDescent="0.25">
      <c r="A255" s="36">
        <v>790</v>
      </c>
      <c r="B255" s="13" t="s">
        <v>265</v>
      </c>
      <c r="C255" s="15">
        <v>24052</v>
      </c>
      <c r="D255" s="15">
        <v>103798668.22</v>
      </c>
      <c r="E255" s="15">
        <v>40038683.218482181</v>
      </c>
      <c r="F255" s="15">
        <v>5409635.358577244</v>
      </c>
      <c r="G255" s="15">
        <f>Yhteenveto[[#This Row],[Ikärakenne, laskennallinen kustannus]]+Yhteenveto[[#This Row],[Sairastavuus, laskennallinen kustannus]]+Yhteenveto[[#This Row],[Muut laskennalliset kustannukset yhteensä]]</f>
        <v>149246986.79705942</v>
      </c>
      <c r="H255" s="444">
        <v>4290.5200000000004</v>
      </c>
      <c r="I255" s="17">
        <v>103195587.04000001</v>
      </c>
      <c r="J255" s="17">
        <v>46051399.75705941</v>
      </c>
      <c r="K255" s="37">
        <v>821611.3100375979</v>
      </c>
      <c r="L255" s="15">
        <v>-1572612.8013121795</v>
      </c>
      <c r="M255" s="14">
        <v>45300398.26578483</v>
      </c>
      <c r="N255" s="38">
        <v>17999415.565532174</v>
      </c>
      <c r="O255" s="410">
        <f>SUM(Yhteenveto[[#This Row],[Valtionosuus ennen verotuloihin perustuvaa valtionosuuksien tasausta]]+Yhteenveto[[#This Row],[Verotuloihin perustuva valtionosuuksien tasaus]])</f>
        <v>63299813.831317008</v>
      </c>
      <c r="P255" s="412">
        <v>290100.02015999996</v>
      </c>
      <c r="Q255" s="411">
        <v>14046504.929518213</v>
      </c>
      <c r="R255" s="411">
        <v>-97736.646265441537</v>
      </c>
      <c r="S255" s="139">
        <f>SUM(Yhteenveto[[#This Row],[Kunnan  peruspalvelujen valtionosuus ]:[Verolykkäysten takaisinperintä vuonna 2022]])</f>
        <v>77538682.134729773</v>
      </c>
      <c r="T255" s="39">
        <v>6461556</v>
      </c>
    </row>
    <row r="256" spans="1:20" ht="15" x14ac:dyDescent="0.25">
      <c r="A256" s="36">
        <v>791</v>
      </c>
      <c r="B256" s="13" t="s">
        <v>266</v>
      </c>
      <c r="C256" s="15">
        <v>5203</v>
      </c>
      <c r="D256" s="15">
        <v>23223433.829999998</v>
      </c>
      <c r="E256" s="15">
        <v>10580414.731093787</v>
      </c>
      <c r="F256" s="15">
        <v>2459892.6730916109</v>
      </c>
      <c r="G256" s="15">
        <f>Yhteenveto[[#This Row],[Ikärakenne, laskennallinen kustannus]]+Yhteenveto[[#This Row],[Sairastavuus, laskennallinen kustannus]]+Yhteenveto[[#This Row],[Muut laskennalliset kustannukset yhteensä]]</f>
        <v>36263741.234185398</v>
      </c>
      <c r="H256" s="444">
        <v>4290.5200000000004</v>
      </c>
      <c r="I256" s="17">
        <v>22323575.560000002</v>
      </c>
      <c r="J256" s="17">
        <v>13940165.674185395</v>
      </c>
      <c r="K256" s="37">
        <v>2314552.2702312055</v>
      </c>
      <c r="L256" s="15">
        <v>-430820.86312500108</v>
      </c>
      <c r="M256" s="14">
        <v>15823897.081291601</v>
      </c>
      <c r="N256" s="38">
        <v>5350992.7105304133</v>
      </c>
      <c r="O256" s="410">
        <f>SUM(Yhteenveto[[#This Row],[Valtionosuus ennen verotuloihin perustuvaa valtionosuuksien tasausta]]+Yhteenveto[[#This Row],[Verotuloihin perustuva valtionosuuksien tasaus]])</f>
        <v>21174889.791822016</v>
      </c>
      <c r="P256" s="412">
        <v>-55921.458879999991</v>
      </c>
      <c r="Q256" s="411">
        <v>3909371.0377441342</v>
      </c>
      <c r="R256" s="411">
        <v>-18724.497366889824</v>
      </c>
      <c r="S256" s="139">
        <f>SUM(Yhteenveto[[#This Row],[Kunnan  peruspalvelujen valtionosuus ]:[Verolykkäysten takaisinperintä vuonna 2022]])</f>
        <v>25009614.873319261</v>
      </c>
      <c r="T256" s="39">
        <v>2084135</v>
      </c>
    </row>
    <row r="257" spans="1:20" ht="15" x14ac:dyDescent="0.25">
      <c r="A257" s="36">
        <v>831</v>
      </c>
      <c r="B257" s="13" t="s">
        <v>267</v>
      </c>
      <c r="C257" s="15">
        <v>4628</v>
      </c>
      <c r="D257" s="15">
        <v>18568247.66</v>
      </c>
      <c r="E257" s="15">
        <v>4945126.9668713389</v>
      </c>
      <c r="F257" s="15">
        <v>1904646.0934011303</v>
      </c>
      <c r="G257" s="15">
        <f>Yhteenveto[[#This Row],[Ikärakenne, laskennallinen kustannus]]+Yhteenveto[[#This Row],[Sairastavuus, laskennallinen kustannus]]+Yhteenveto[[#This Row],[Muut laskennalliset kustannukset yhteensä]]</f>
        <v>25418020.72027247</v>
      </c>
      <c r="H257" s="444">
        <v>4290.5200000000004</v>
      </c>
      <c r="I257" s="17">
        <v>19856526.560000002</v>
      </c>
      <c r="J257" s="17">
        <v>5561494.1602724679</v>
      </c>
      <c r="K257" s="37">
        <v>0</v>
      </c>
      <c r="L257" s="15">
        <v>-273587.31240391487</v>
      </c>
      <c r="M257" s="14">
        <v>5287906.8478685534</v>
      </c>
      <c r="N257" s="38">
        <v>675275.75676874805</v>
      </c>
      <c r="O257" s="410">
        <f>SUM(Yhteenveto[[#This Row],[Valtionosuus ennen verotuloihin perustuvaa valtionosuuksien tasausta]]+Yhteenveto[[#This Row],[Verotuloihin perustuva valtionosuuksien tasaus]])</f>
        <v>5963182.6046373015</v>
      </c>
      <c r="P257" s="412">
        <v>-191060.01636000001</v>
      </c>
      <c r="Q257" s="411">
        <v>2202544.921359729</v>
      </c>
      <c r="R257" s="411">
        <v>-24018.274231082531</v>
      </c>
      <c r="S257" s="139">
        <f>SUM(Yhteenveto[[#This Row],[Kunnan  peruspalvelujen valtionosuus ]:[Verolykkäysten takaisinperintä vuonna 2022]])</f>
        <v>7950649.235405948</v>
      </c>
      <c r="T257" s="39">
        <v>662554</v>
      </c>
    </row>
    <row r="258" spans="1:20" ht="15" x14ac:dyDescent="0.25">
      <c r="A258" s="36">
        <v>832</v>
      </c>
      <c r="B258" s="13" t="s">
        <v>268</v>
      </c>
      <c r="C258" s="15">
        <v>3916</v>
      </c>
      <c r="D258" s="15">
        <v>16349148.200000001</v>
      </c>
      <c r="E258" s="15">
        <v>7909849.7914915383</v>
      </c>
      <c r="F258" s="15">
        <v>2773412.5335209575</v>
      </c>
      <c r="G258" s="15">
        <f>Yhteenveto[[#This Row],[Ikärakenne, laskennallinen kustannus]]+Yhteenveto[[#This Row],[Sairastavuus, laskennallinen kustannus]]+Yhteenveto[[#This Row],[Muut laskennalliset kustannukset yhteensä]]</f>
        <v>27032410.525012501</v>
      </c>
      <c r="H258" s="444">
        <v>4290.5200000000004</v>
      </c>
      <c r="I258" s="17">
        <v>16801676.32</v>
      </c>
      <c r="J258" s="17">
        <v>10230734.2050125</v>
      </c>
      <c r="K258" s="37">
        <v>4524974.8373585222</v>
      </c>
      <c r="L258" s="15">
        <v>-275262.81958613824</v>
      </c>
      <c r="M258" s="14">
        <v>14480446.222784884</v>
      </c>
      <c r="N258" s="38">
        <v>3601507.8581485106</v>
      </c>
      <c r="O258" s="410">
        <f>SUM(Yhteenveto[[#This Row],[Valtionosuus ennen verotuloihin perustuvaa valtionosuuksien tasausta]]+Yhteenveto[[#This Row],[Verotuloihin perustuva valtionosuuksien tasaus]])</f>
        <v>18081954.080933396</v>
      </c>
      <c r="P258" s="412">
        <v>-40241.987999999998</v>
      </c>
      <c r="Q258" s="411">
        <v>2485926.4347203737</v>
      </c>
      <c r="R258" s="411">
        <v>-14155.701174321672</v>
      </c>
      <c r="S258" s="139">
        <f>SUM(Yhteenveto[[#This Row],[Kunnan  peruspalvelujen valtionosuus ]:[Verolykkäysten takaisinperintä vuonna 2022]])</f>
        <v>20513482.826479446</v>
      </c>
      <c r="T258" s="39">
        <v>1709457</v>
      </c>
    </row>
    <row r="259" spans="1:20" ht="15" x14ac:dyDescent="0.25">
      <c r="A259" s="36">
        <v>833</v>
      </c>
      <c r="B259" s="13" t="s">
        <v>269</v>
      </c>
      <c r="C259" s="15">
        <v>1659</v>
      </c>
      <c r="D259" s="15">
        <v>7367357.1900000004</v>
      </c>
      <c r="E259" s="15">
        <v>2672460.5960142221</v>
      </c>
      <c r="F259" s="15">
        <v>578974.13139258884</v>
      </c>
      <c r="G259" s="15">
        <f>Yhteenveto[[#This Row],[Ikärakenne, laskennallinen kustannus]]+Yhteenveto[[#This Row],[Sairastavuus, laskennallinen kustannus]]+Yhteenveto[[#This Row],[Muut laskennalliset kustannukset yhteensä]]</f>
        <v>10618791.91740681</v>
      </c>
      <c r="H259" s="444">
        <v>4290.5200000000004</v>
      </c>
      <c r="I259" s="17">
        <v>7117972.6800000006</v>
      </c>
      <c r="J259" s="17">
        <v>3500819.2374068098</v>
      </c>
      <c r="K259" s="37">
        <v>41775.129130953566</v>
      </c>
      <c r="L259" s="15">
        <v>-33790.962443114302</v>
      </c>
      <c r="M259" s="14">
        <v>3508803.404094649</v>
      </c>
      <c r="N259" s="38">
        <v>824604.93258827692</v>
      </c>
      <c r="O259" s="410">
        <f>SUM(Yhteenveto[[#This Row],[Valtionosuus ennen verotuloihin perustuvaa valtionosuuksien tasausta]]+Yhteenveto[[#This Row],[Verotuloihin perustuva valtionosuuksien tasaus]])</f>
        <v>4333408.3366829259</v>
      </c>
      <c r="P259" s="412">
        <v>166929.72800000003</v>
      </c>
      <c r="Q259" s="411">
        <v>1038562.7211466989</v>
      </c>
      <c r="R259" s="411">
        <v>-7833.6879260056012</v>
      </c>
      <c r="S259" s="139">
        <f>SUM(Yhteenveto[[#This Row],[Kunnan  peruspalvelujen valtionosuus ]:[Verolykkäysten takaisinperintä vuonna 2022]])</f>
        <v>5531067.0979036195</v>
      </c>
      <c r="T259" s="39">
        <v>460922</v>
      </c>
    </row>
    <row r="260" spans="1:20" ht="15" x14ac:dyDescent="0.25">
      <c r="A260" s="36">
        <v>834</v>
      </c>
      <c r="B260" s="13" t="s">
        <v>270</v>
      </c>
      <c r="C260" s="15">
        <v>6016</v>
      </c>
      <c r="D260" s="15">
        <v>25461405.099999998</v>
      </c>
      <c r="E260" s="15">
        <v>8327528.3656284483</v>
      </c>
      <c r="F260" s="15">
        <v>1348194.1454228433</v>
      </c>
      <c r="G260" s="15">
        <f>Yhteenveto[[#This Row],[Ikärakenne, laskennallinen kustannus]]+Yhteenveto[[#This Row],[Sairastavuus, laskennallinen kustannus]]+Yhteenveto[[#This Row],[Muut laskennalliset kustannukset yhteensä]]</f>
        <v>35137127.611051291</v>
      </c>
      <c r="H260" s="444">
        <v>4290.5200000000004</v>
      </c>
      <c r="I260" s="17">
        <v>25811768.320000004</v>
      </c>
      <c r="J260" s="17">
        <v>9325359.2910512872</v>
      </c>
      <c r="K260" s="37">
        <v>107308.17309928228</v>
      </c>
      <c r="L260" s="15">
        <v>-404408.9324701911</v>
      </c>
      <c r="M260" s="14">
        <v>9028258.5316803791</v>
      </c>
      <c r="N260" s="38">
        <v>2969428.4241268812</v>
      </c>
      <c r="O260" s="410">
        <f>SUM(Yhteenveto[[#This Row],[Valtionosuus ennen verotuloihin perustuvaa valtionosuuksien tasausta]]+Yhteenveto[[#This Row],[Verotuloihin perustuva valtionosuuksien tasaus]])</f>
        <v>11997686.955807261</v>
      </c>
      <c r="P260" s="412">
        <v>-425536.66644000006</v>
      </c>
      <c r="Q260" s="411">
        <v>3507898.3198933015</v>
      </c>
      <c r="R260" s="411">
        <v>-25933.185494355246</v>
      </c>
      <c r="S260" s="139">
        <f>SUM(Yhteenveto[[#This Row],[Kunnan  peruspalvelujen valtionosuus ]:[Verolykkäysten takaisinperintä vuonna 2022]])</f>
        <v>15054115.423766207</v>
      </c>
      <c r="T260" s="39">
        <v>1254510</v>
      </c>
    </row>
    <row r="261" spans="1:20" ht="15" x14ac:dyDescent="0.25">
      <c r="A261" s="36">
        <v>837</v>
      </c>
      <c r="B261" s="13" t="s">
        <v>271</v>
      </c>
      <c r="C261" s="15">
        <v>241009</v>
      </c>
      <c r="D261" s="15">
        <v>847695338.21999979</v>
      </c>
      <c r="E261" s="15">
        <v>290782790.3290962</v>
      </c>
      <c r="F261" s="15">
        <v>78519687.897526026</v>
      </c>
      <c r="G261" s="15">
        <f>Yhteenveto[[#This Row],[Ikärakenne, laskennallinen kustannus]]+Yhteenveto[[#This Row],[Sairastavuus, laskennallinen kustannus]]+Yhteenveto[[#This Row],[Muut laskennalliset kustannukset yhteensä]]</f>
        <v>1216997816.4466221</v>
      </c>
      <c r="H261" s="444">
        <v>4290.5200000000004</v>
      </c>
      <c r="I261" s="17">
        <v>1034053934.6800001</v>
      </c>
      <c r="J261" s="17">
        <v>182943881.76662207</v>
      </c>
      <c r="K261" s="37">
        <v>13762894.226022845</v>
      </c>
      <c r="L261" s="15">
        <v>-26918973.228508446</v>
      </c>
      <c r="M261" s="14">
        <v>169787802.76413646</v>
      </c>
      <c r="N261" s="38">
        <v>9789732.5530304182</v>
      </c>
      <c r="O261" s="410">
        <f>SUM(Yhteenveto[[#This Row],[Valtionosuus ennen verotuloihin perustuvaa valtionosuuksien tasausta]]+Yhteenveto[[#This Row],[Verotuloihin perustuva valtionosuuksien tasaus]])</f>
        <v>179577535.31716689</v>
      </c>
      <c r="P261" s="412">
        <v>-10934457.590943992</v>
      </c>
      <c r="Q261" s="411">
        <v>114831925.60301806</v>
      </c>
      <c r="R261" s="411">
        <v>-1179539.055069465</v>
      </c>
      <c r="S261" s="139">
        <f>SUM(Yhteenveto[[#This Row],[Kunnan  peruspalvelujen valtionosuus ]:[Verolykkäysten takaisinperintä vuonna 2022]])</f>
        <v>282295464.27417153</v>
      </c>
      <c r="T261" s="39">
        <v>23524622</v>
      </c>
    </row>
    <row r="262" spans="1:20" ht="15" x14ac:dyDescent="0.25">
      <c r="A262" s="36">
        <v>844</v>
      </c>
      <c r="B262" s="13" t="s">
        <v>272</v>
      </c>
      <c r="C262" s="15">
        <v>1503</v>
      </c>
      <c r="D262" s="15">
        <v>6525497.5099999998</v>
      </c>
      <c r="E262" s="15">
        <v>3679272.3657604088</v>
      </c>
      <c r="F262" s="15">
        <v>583937.73911967548</v>
      </c>
      <c r="G262" s="15">
        <f>Yhteenveto[[#This Row],[Ikärakenne, laskennallinen kustannus]]+Yhteenveto[[#This Row],[Sairastavuus, laskennallinen kustannus]]+Yhteenveto[[#This Row],[Muut laskennalliset kustannukset yhteensä]]</f>
        <v>10788707.614880083</v>
      </c>
      <c r="H262" s="444">
        <v>4290.5200000000004</v>
      </c>
      <c r="I262" s="17">
        <v>6448651.5600000005</v>
      </c>
      <c r="J262" s="17">
        <v>4340056.0548800826</v>
      </c>
      <c r="K262" s="37">
        <v>226351.80844760826</v>
      </c>
      <c r="L262" s="15">
        <v>-61854.027833986307</v>
      </c>
      <c r="M262" s="14">
        <v>4504553.8354937052</v>
      </c>
      <c r="N262" s="38">
        <v>1510236.5965955234</v>
      </c>
      <c r="O262" s="410">
        <f>SUM(Yhteenveto[[#This Row],[Valtionosuus ennen verotuloihin perustuvaa valtionosuuksien tasausta]]+Yhteenveto[[#This Row],[Verotuloihin perustuva valtionosuuksien tasaus]])</f>
        <v>6014790.4320892282</v>
      </c>
      <c r="P262" s="412">
        <v>-74447.677800000005</v>
      </c>
      <c r="Q262" s="411">
        <v>1153209.7826051721</v>
      </c>
      <c r="R262" s="411">
        <v>-5364.096264732877</v>
      </c>
      <c r="S262" s="139">
        <f>SUM(Yhteenveto[[#This Row],[Kunnan  peruspalvelujen valtionosuus ]:[Verolykkäysten takaisinperintä vuonna 2022]])</f>
        <v>7088188.4406296676</v>
      </c>
      <c r="T262" s="39">
        <v>590683</v>
      </c>
    </row>
    <row r="263" spans="1:20" ht="15" x14ac:dyDescent="0.25">
      <c r="A263" s="36">
        <v>845</v>
      </c>
      <c r="B263" s="13" t="s">
        <v>273</v>
      </c>
      <c r="C263" s="15">
        <v>2925</v>
      </c>
      <c r="D263" s="15">
        <v>13123171.720000001</v>
      </c>
      <c r="E263" s="15">
        <v>4920189.5622999044</v>
      </c>
      <c r="F263" s="15">
        <v>1765739.3734030118</v>
      </c>
      <c r="G263" s="15">
        <f>Yhteenveto[[#This Row],[Ikärakenne, laskennallinen kustannus]]+Yhteenveto[[#This Row],[Sairastavuus, laskennallinen kustannus]]+Yhteenveto[[#This Row],[Muut laskennalliset kustannukset yhteensä]]</f>
        <v>19809100.655702919</v>
      </c>
      <c r="H263" s="444">
        <v>4290.5200000000004</v>
      </c>
      <c r="I263" s="17">
        <v>12549771.000000002</v>
      </c>
      <c r="J263" s="17">
        <v>7259329.6557029169</v>
      </c>
      <c r="K263" s="37">
        <v>596417.33548507653</v>
      </c>
      <c r="L263" s="15">
        <v>31653.627938772261</v>
      </c>
      <c r="M263" s="14">
        <v>7887400.619126766</v>
      </c>
      <c r="N263" s="38">
        <v>2358663.6850225953</v>
      </c>
      <c r="O263" s="410">
        <f>SUM(Yhteenveto[[#This Row],[Valtionosuus ennen verotuloihin perustuvaa valtionosuuksien tasausta]]+Yhteenveto[[#This Row],[Verotuloihin perustuva valtionosuuksien tasaus]])</f>
        <v>10246064.304149361</v>
      </c>
      <c r="P263" s="412">
        <v>-1624.5839600000036</v>
      </c>
      <c r="Q263" s="411">
        <v>1800526.1534007492</v>
      </c>
      <c r="R263" s="411">
        <v>-13744.569694077207</v>
      </c>
      <c r="S263" s="139">
        <f>SUM(Yhteenveto[[#This Row],[Kunnan  peruspalvelujen valtionosuus ]:[Verolykkäysten takaisinperintä vuonna 2022]])</f>
        <v>12031221.303896032</v>
      </c>
      <c r="T263" s="39">
        <v>1002601</v>
      </c>
    </row>
    <row r="264" spans="1:20" ht="15" x14ac:dyDescent="0.25">
      <c r="A264" s="36">
        <v>846</v>
      </c>
      <c r="B264" s="13" t="s">
        <v>274</v>
      </c>
      <c r="C264" s="15">
        <v>4994</v>
      </c>
      <c r="D264" s="15">
        <v>23062926.77</v>
      </c>
      <c r="E264" s="15">
        <v>9938418.4577150848</v>
      </c>
      <c r="F264" s="15">
        <v>1154082.3438161258</v>
      </c>
      <c r="G264" s="15">
        <f>Yhteenveto[[#This Row],[Ikärakenne, laskennallinen kustannus]]+Yhteenveto[[#This Row],[Sairastavuus, laskennallinen kustannus]]+Yhteenveto[[#This Row],[Muut laskennalliset kustannukset yhteensä]]</f>
        <v>34155427.571531206</v>
      </c>
      <c r="H264" s="444">
        <v>4290.5200000000004</v>
      </c>
      <c r="I264" s="17">
        <v>21426856.880000003</v>
      </c>
      <c r="J264" s="17">
        <v>12728570.691531204</v>
      </c>
      <c r="K264" s="37">
        <v>182239.06899990118</v>
      </c>
      <c r="L264" s="15">
        <v>-323303.30154118506</v>
      </c>
      <c r="M264" s="14">
        <v>12587506.45898992</v>
      </c>
      <c r="N264" s="38">
        <v>5059497.7637386117</v>
      </c>
      <c r="O264" s="410">
        <f>SUM(Yhteenveto[[#This Row],[Valtionosuus ennen verotuloihin perustuvaa valtionosuuksien tasausta]]+Yhteenveto[[#This Row],[Verotuloihin perustuva valtionosuuksien tasaus]])</f>
        <v>17647004.222728532</v>
      </c>
      <c r="P264" s="412">
        <v>-65281.447199999995</v>
      </c>
      <c r="Q264" s="411">
        <v>3612098.3556925775</v>
      </c>
      <c r="R264" s="411">
        <v>-19141.986477904764</v>
      </c>
      <c r="S264" s="139">
        <f>SUM(Yhteenveto[[#This Row],[Kunnan  peruspalvelujen valtionosuus ]:[Verolykkäysten takaisinperintä vuonna 2022]])</f>
        <v>21174679.144743204</v>
      </c>
      <c r="T264" s="39">
        <v>1764557</v>
      </c>
    </row>
    <row r="265" spans="1:20" ht="15" x14ac:dyDescent="0.25">
      <c r="A265" s="36">
        <v>848</v>
      </c>
      <c r="B265" s="13" t="s">
        <v>275</v>
      </c>
      <c r="C265" s="15">
        <v>4307</v>
      </c>
      <c r="D265" s="15">
        <v>17635131.829999998</v>
      </c>
      <c r="E265" s="15">
        <v>8985834.2453631219</v>
      </c>
      <c r="F265" s="15">
        <v>1927792.6284507271</v>
      </c>
      <c r="G265" s="15">
        <f>Yhteenveto[[#This Row],[Ikärakenne, laskennallinen kustannus]]+Yhteenveto[[#This Row],[Sairastavuus, laskennallinen kustannus]]+Yhteenveto[[#This Row],[Muut laskennalliset kustannukset yhteensä]]</f>
        <v>28548758.703813851</v>
      </c>
      <c r="H265" s="444">
        <v>4290.5200000000004</v>
      </c>
      <c r="I265" s="17">
        <v>18479269.640000001</v>
      </c>
      <c r="J265" s="17">
        <v>10069489.06381385</v>
      </c>
      <c r="K265" s="37">
        <v>380349.31220313691</v>
      </c>
      <c r="L265" s="15">
        <v>264574.94880973978</v>
      </c>
      <c r="M265" s="14">
        <v>10714413.324826727</v>
      </c>
      <c r="N265" s="38">
        <v>4509240.5108805997</v>
      </c>
      <c r="O265" s="410">
        <f>SUM(Yhteenveto[[#This Row],[Valtionosuus ennen verotuloihin perustuvaa valtionosuuksien tasausta]]+Yhteenveto[[#This Row],[Verotuloihin perustuva valtionosuuksien tasaus]])</f>
        <v>15223653.835707325</v>
      </c>
      <c r="P265" s="412">
        <v>108146.61663999999</v>
      </c>
      <c r="Q265" s="411">
        <v>3059239.5218881103</v>
      </c>
      <c r="R265" s="411">
        <v>-15782.740399415919</v>
      </c>
      <c r="S265" s="139">
        <f>SUM(Yhteenveto[[#This Row],[Kunnan  peruspalvelujen valtionosuus ]:[Verolykkäysten takaisinperintä vuonna 2022]])</f>
        <v>18375257.233836018</v>
      </c>
      <c r="T265" s="39">
        <v>1531271</v>
      </c>
    </row>
    <row r="266" spans="1:20" ht="15" x14ac:dyDescent="0.25">
      <c r="A266" s="36">
        <v>849</v>
      </c>
      <c r="B266" s="13" t="s">
        <v>276</v>
      </c>
      <c r="C266" s="15">
        <v>2966</v>
      </c>
      <c r="D266" s="15">
        <v>13669907.579999998</v>
      </c>
      <c r="E266" s="15">
        <v>4720714.2025925219</v>
      </c>
      <c r="F266" s="15">
        <v>891885.82445332035</v>
      </c>
      <c r="G266" s="15">
        <f>Yhteenveto[[#This Row],[Ikärakenne, laskennallinen kustannus]]+Yhteenveto[[#This Row],[Sairastavuus, laskennallinen kustannus]]+Yhteenveto[[#This Row],[Muut laskennalliset kustannukset yhteensä]]</f>
        <v>19282507.60704584</v>
      </c>
      <c r="H266" s="444">
        <v>4290.5200000000004</v>
      </c>
      <c r="I266" s="17">
        <v>12725682.320000002</v>
      </c>
      <c r="J266" s="17">
        <v>6556825.2870458383</v>
      </c>
      <c r="K266" s="37">
        <v>204357.17596970656</v>
      </c>
      <c r="L266" s="15">
        <v>-174142.57370016622</v>
      </c>
      <c r="M266" s="14">
        <v>6587039.8893153789</v>
      </c>
      <c r="N266" s="38">
        <v>3140959.0464547412</v>
      </c>
      <c r="O266" s="410">
        <f>SUM(Yhteenveto[[#This Row],[Valtionosuus ennen verotuloihin perustuvaa valtionosuuksien tasausta]]+Yhteenveto[[#This Row],[Verotuloihin perustuva valtionosuuksien tasaus]])</f>
        <v>9727998.9357701205</v>
      </c>
      <c r="P266" s="412">
        <v>302560.13200000004</v>
      </c>
      <c r="Q266" s="411">
        <v>2104858.1516067982</v>
      </c>
      <c r="R266" s="411">
        <v>-10762.425337694689</v>
      </c>
      <c r="S266" s="139">
        <f>SUM(Yhteenveto[[#This Row],[Kunnan  peruspalvelujen valtionosuus ]:[Verolykkäysten takaisinperintä vuonna 2022]])</f>
        <v>12124654.794039223</v>
      </c>
      <c r="T266" s="39">
        <v>1010388</v>
      </c>
    </row>
    <row r="267" spans="1:20" ht="15" x14ac:dyDescent="0.25">
      <c r="A267" s="36">
        <v>850</v>
      </c>
      <c r="B267" s="13" t="s">
        <v>277</v>
      </c>
      <c r="C267" s="15">
        <v>2401</v>
      </c>
      <c r="D267" s="15">
        <v>10604478.969999999</v>
      </c>
      <c r="E267" s="15">
        <v>3554986.4373462442</v>
      </c>
      <c r="F267" s="15">
        <v>595861.61046374822</v>
      </c>
      <c r="G267" s="15">
        <f>Yhteenveto[[#This Row],[Ikärakenne, laskennallinen kustannus]]+Yhteenveto[[#This Row],[Sairastavuus, laskennallinen kustannus]]+Yhteenveto[[#This Row],[Muut laskennalliset kustannukset yhteensä]]</f>
        <v>14755327.017809991</v>
      </c>
      <c r="H267" s="444">
        <v>4290.5200000000004</v>
      </c>
      <c r="I267" s="17">
        <v>10301538.520000001</v>
      </c>
      <c r="J267" s="17">
        <v>4453788.4978099894</v>
      </c>
      <c r="K267" s="37">
        <v>36058.56861442716</v>
      </c>
      <c r="L267" s="15">
        <v>48538.317968868389</v>
      </c>
      <c r="M267" s="14">
        <v>4538385.384393285</v>
      </c>
      <c r="N267" s="38">
        <v>1663467.3164444629</v>
      </c>
      <c r="O267" s="410">
        <f>SUM(Yhteenveto[[#This Row],[Valtionosuus ennen verotuloihin perustuvaa valtionosuuksien tasausta]]+Yhteenveto[[#This Row],[Verotuloihin perustuva valtionosuuksien tasaus]])</f>
        <v>6201852.7008377481</v>
      </c>
      <c r="P267" s="412">
        <v>175320.92771999998</v>
      </c>
      <c r="Q267" s="411">
        <v>1337625.2491733637</v>
      </c>
      <c r="R267" s="411">
        <v>-9840.1416584219696</v>
      </c>
      <c r="S267" s="139">
        <f>SUM(Yhteenveto[[#This Row],[Kunnan  peruspalvelujen valtionosuus ]:[Verolykkäysten takaisinperintä vuonna 2022]])</f>
        <v>7704958.7360726902</v>
      </c>
      <c r="T267" s="39">
        <v>642080</v>
      </c>
    </row>
    <row r="268" spans="1:20" ht="15" x14ac:dyDescent="0.25">
      <c r="A268" s="36">
        <v>851</v>
      </c>
      <c r="B268" s="13" t="s">
        <v>278</v>
      </c>
      <c r="C268" s="15">
        <v>21467</v>
      </c>
      <c r="D268" s="15">
        <v>86933573.49000001</v>
      </c>
      <c r="E268" s="15">
        <v>28908507.224076018</v>
      </c>
      <c r="F268" s="15">
        <v>4685749.4131398425</v>
      </c>
      <c r="G268" s="15">
        <f>Yhteenveto[[#This Row],[Ikärakenne, laskennallinen kustannus]]+Yhteenveto[[#This Row],[Sairastavuus, laskennallinen kustannus]]+Yhteenveto[[#This Row],[Muut laskennalliset kustannukset yhteensä]]</f>
        <v>120527830.12721586</v>
      </c>
      <c r="H268" s="444">
        <v>4290.5200000000004</v>
      </c>
      <c r="I268" s="17">
        <v>92104592.840000004</v>
      </c>
      <c r="J268" s="17">
        <v>28423237.287215859</v>
      </c>
      <c r="K268" s="37">
        <v>1356302.6290853301</v>
      </c>
      <c r="L268" s="15">
        <v>-1995592.0683999863</v>
      </c>
      <c r="M268" s="14">
        <v>27783947.847901203</v>
      </c>
      <c r="N268" s="38">
        <v>8521275.3137453161</v>
      </c>
      <c r="O268" s="410">
        <f>SUM(Yhteenveto[[#This Row],[Valtionosuus ennen verotuloihin perustuvaa valtionosuuksien tasausta]]+Yhteenveto[[#This Row],[Verotuloihin perustuva valtionosuuksien tasaus]])</f>
        <v>36305223.161646515</v>
      </c>
      <c r="P268" s="412">
        <v>111425.59343999997</v>
      </c>
      <c r="Q268" s="411">
        <v>10499112.308653824</v>
      </c>
      <c r="R268" s="411">
        <v>-102398.41906777649</v>
      </c>
      <c r="S268" s="139">
        <f>SUM(Yhteenveto[[#This Row],[Kunnan  peruspalvelujen valtionosuus ]:[Verolykkäysten takaisinperintä vuonna 2022]])</f>
        <v>46813362.644672558</v>
      </c>
      <c r="T268" s="39">
        <v>3901114</v>
      </c>
    </row>
    <row r="269" spans="1:20" ht="15" x14ac:dyDescent="0.25">
      <c r="A269" s="36">
        <v>853</v>
      </c>
      <c r="B269" s="13" t="s">
        <v>279</v>
      </c>
      <c r="C269" s="15">
        <v>194391</v>
      </c>
      <c r="D269" s="15">
        <v>691370770.83000004</v>
      </c>
      <c r="E269" s="15">
        <v>235854280.5855706</v>
      </c>
      <c r="F269" s="15">
        <v>91921331.68325749</v>
      </c>
      <c r="G269" s="15">
        <f>Yhteenveto[[#This Row],[Ikärakenne, laskennallinen kustannus]]+Yhteenveto[[#This Row],[Sairastavuus, laskennallinen kustannus]]+Yhteenveto[[#This Row],[Muut laskennalliset kustannukset yhteensä]]</f>
        <v>1019146383.0988281</v>
      </c>
      <c r="H269" s="444">
        <v>4290.5200000000004</v>
      </c>
      <c r="I269" s="17">
        <v>834038473.32000005</v>
      </c>
      <c r="J269" s="17">
        <v>185107909.77882802</v>
      </c>
      <c r="K269" s="37">
        <v>11362073.352604745</v>
      </c>
      <c r="L269" s="15">
        <v>-20865092.116154402</v>
      </c>
      <c r="M269" s="14">
        <v>175604891.01527837</v>
      </c>
      <c r="N269" s="38">
        <v>-3096938.4677909301</v>
      </c>
      <c r="O269" s="410">
        <f>SUM(Yhteenveto[[#This Row],[Valtionosuus ennen verotuloihin perustuvaa valtionosuuksien tasausta]]+Yhteenveto[[#This Row],[Verotuloihin perustuva valtionosuuksien tasaus]])</f>
        <v>172507952.54748744</v>
      </c>
      <c r="P269" s="412">
        <v>-2635292.787944003</v>
      </c>
      <c r="Q269" s="411">
        <v>99192568.87586844</v>
      </c>
      <c r="R269" s="411">
        <v>-901956.74108236376</v>
      </c>
      <c r="S269" s="139">
        <f>SUM(Yhteenveto[[#This Row],[Kunnan  peruspalvelujen valtionosuus ]:[Verolykkäysten takaisinperintä vuonna 2022]])</f>
        <v>268163271.89432949</v>
      </c>
      <c r="T269" s="39">
        <v>22346939</v>
      </c>
    </row>
    <row r="270" spans="1:20" ht="15" x14ac:dyDescent="0.25">
      <c r="A270" s="36">
        <v>854</v>
      </c>
      <c r="B270" s="13" t="s">
        <v>280</v>
      </c>
      <c r="C270" s="15">
        <v>3304</v>
      </c>
      <c r="D270" s="15">
        <v>14472924.41</v>
      </c>
      <c r="E270" s="15">
        <v>6549328.8724690089</v>
      </c>
      <c r="F270" s="15">
        <v>2011582.9446540466</v>
      </c>
      <c r="G270" s="15">
        <f>Yhteenveto[[#This Row],[Ikärakenne, laskennallinen kustannus]]+Yhteenveto[[#This Row],[Sairastavuus, laskennallinen kustannus]]+Yhteenveto[[#This Row],[Muut laskennalliset kustannukset yhteensä]]</f>
        <v>23033836.227123056</v>
      </c>
      <c r="H270" s="444">
        <v>4290.5200000000004</v>
      </c>
      <c r="I270" s="17">
        <v>14175878.080000002</v>
      </c>
      <c r="J270" s="17">
        <v>8857958.1471230537</v>
      </c>
      <c r="K270" s="37">
        <v>3943746.1681617014</v>
      </c>
      <c r="L270" s="15">
        <v>-390486.50454078952</v>
      </c>
      <c r="M270" s="14">
        <v>12411217.810743965</v>
      </c>
      <c r="N270" s="38">
        <v>2646434.6769743408</v>
      </c>
      <c r="O270" s="410">
        <f>SUM(Yhteenveto[[#This Row],[Valtionosuus ennen verotuloihin perustuvaa valtionosuuksien tasausta]]+Yhteenveto[[#This Row],[Verotuloihin perustuva valtionosuuksien tasaus]])</f>
        <v>15057652.487718306</v>
      </c>
      <c r="P270" s="412">
        <v>-73106.278200000001</v>
      </c>
      <c r="Q270" s="411">
        <v>2205425.9041078342</v>
      </c>
      <c r="R270" s="411">
        <v>-13926.22522272718</v>
      </c>
      <c r="S270" s="139">
        <f>SUM(Yhteenveto[[#This Row],[Kunnan  peruspalvelujen valtionosuus ]:[Verolykkäysten takaisinperintä vuonna 2022]])</f>
        <v>17176045.888403416</v>
      </c>
      <c r="T270" s="39">
        <v>1431337</v>
      </c>
    </row>
    <row r="271" spans="1:20" ht="15" x14ac:dyDescent="0.25">
      <c r="A271" s="36">
        <v>857</v>
      </c>
      <c r="B271" s="13" t="s">
        <v>281</v>
      </c>
      <c r="C271" s="15">
        <v>2433</v>
      </c>
      <c r="D271" s="15">
        <v>9729073.3399999999</v>
      </c>
      <c r="E271" s="15">
        <v>6288787.5058231363</v>
      </c>
      <c r="F271" s="15">
        <v>955931.07436921913</v>
      </c>
      <c r="G271" s="15">
        <f>Yhteenveto[[#This Row],[Ikärakenne, laskennallinen kustannus]]+Yhteenveto[[#This Row],[Sairastavuus, laskennallinen kustannus]]+Yhteenveto[[#This Row],[Muut laskennalliset kustannukset yhteensä]]</f>
        <v>16973791.920192353</v>
      </c>
      <c r="H271" s="444">
        <v>4290.5200000000004</v>
      </c>
      <c r="I271" s="17">
        <v>10438835.16</v>
      </c>
      <c r="J271" s="17">
        <v>6534956.7601923533</v>
      </c>
      <c r="K271" s="37">
        <v>288286.06365022442</v>
      </c>
      <c r="L271" s="15">
        <v>-40543.422364429367</v>
      </c>
      <c r="M271" s="14">
        <v>6782699.4014781481</v>
      </c>
      <c r="N271" s="38">
        <v>2375405.3165049553</v>
      </c>
      <c r="O271" s="410">
        <f>SUM(Yhteenveto[[#This Row],[Valtionosuus ennen verotuloihin perustuvaa valtionosuuksien tasausta]]+Yhteenveto[[#This Row],[Verotuloihin perustuva valtionosuuksien tasaus]])</f>
        <v>9158104.7179831043</v>
      </c>
      <c r="P271" s="412">
        <v>921884.32732000016</v>
      </c>
      <c r="Q271" s="411">
        <v>1728024.1450879883</v>
      </c>
      <c r="R271" s="411">
        <v>-9418.6980044821503</v>
      </c>
      <c r="S271" s="139">
        <f>SUM(Yhteenveto[[#This Row],[Kunnan  peruspalvelujen valtionosuus ]:[Verolykkäysten takaisinperintä vuonna 2022]])</f>
        <v>11798594.492386611</v>
      </c>
      <c r="T271" s="39">
        <v>983216</v>
      </c>
    </row>
    <row r="272" spans="1:20" ht="15" x14ac:dyDescent="0.25">
      <c r="A272" s="36">
        <v>858</v>
      </c>
      <c r="B272" s="13" t="s">
        <v>282</v>
      </c>
      <c r="C272" s="15">
        <v>38783</v>
      </c>
      <c r="D272" s="15">
        <v>151179312.96999997</v>
      </c>
      <c r="E272" s="15">
        <v>42348169.817345694</v>
      </c>
      <c r="F272" s="15">
        <v>10083231.597833723</v>
      </c>
      <c r="G272" s="15">
        <f>Yhteenveto[[#This Row],[Ikärakenne, laskennallinen kustannus]]+Yhteenveto[[#This Row],[Sairastavuus, laskennallinen kustannus]]+Yhteenveto[[#This Row],[Muut laskennalliset kustannukset yhteensä]]</f>
        <v>203610714.38517937</v>
      </c>
      <c r="H272" s="444">
        <v>4290.5200000000004</v>
      </c>
      <c r="I272" s="17">
        <v>166399237.16000003</v>
      </c>
      <c r="J272" s="17">
        <v>37211477.225179344</v>
      </c>
      <c r="K272" s="37">
        <v>1093381.267089284</v>
      </c>
      <c r="L272" s="15">
        <v>-3679457.3563312539</v>
      </c>
      <c r="M272" s="14">
        <v>34625401.135937378</v>
      </c>
      <c r="N272" s="38">
        <v>-9991377.8721274305</v>
      </c>
      <c r="O272" s="410">
        <f>SUM(Yhteenveto[[#This Row],[Valtionosuus ennen verotuloihin perustuvaa valtionosuuksien tasausta]]+Yhteenveto[[#This Row],[Verotuloihin perustuva valtionosuuksien tasaus]])</f>
        <v>24634023.263809949</v>
      </c>
      <c r="P272" s="412">
        <v>2245239.1218119999</v>
      </c>
      <c r="Q272" s="411">
        <v>14025633.134404769</v>
      </c>
      <c r="R272" s="411">
        <v>-217828.04099221298</v>
      </c>
      <c r="S272" s="139">
        <f>SUM(Yhteenveto[[#This Row],[Kunnan  peruspalvelujen valtionosuus ]:[Verolykkäysten takaisinperintä vuonna 2022]])</f>
        <v>40687067.479034506</v>
      </c>
      <c r="T272" s="39">
        <v>3390589</v>
      </c>
    </row>
    <row r="273" spans="1:20" ht="15" x14ac:dyDescent="0.25">
      <c r="A273" s="36">
        <v>859</v>
      </c>
      <c r="B273" s="13" t="s">
        <v>283</v>
      </c>
      <c r="C273" s="15">
        <v>6603</v>
      </c>
      <c r="D273" s="15">
        <v>32731801.990000002</v>
      </c>
      <c r="E273" s="15">
        <v>7596554.6482534213</v>
      </c>
      <c r="F273" s="15">
        <v>1060424.6567822592</v>
      </c>
      <c r="G273" s="15">
        <f>Yhteenveto[[#This Row],[Ikärakenne, laskennallinen kustannus]]+Yhteenveto[[#This Row],[Sairastavuus, laskennallinen kustannus]]+Yhteenveto[[#This Row],[Muut laskennalliset kustannukset yhteensä]]</f>
        <v>41388781.295035683</v>
      </c>
      <c r="H273" s="444">
        <v>4290.5200000000004</v>
      </c>
      <c r="I273" s="17">
        <v>28330303.560000002</v>
      </c>
      <c r="J273" s="17">
        <v>13058477.73503568</v>
      </c>
      <c r="K273" s="37">
        <v>77510.306551002155</v>
      </c>
      <c r="L273" s="15">
        <v>-297973.04442213668</v>
      </c>
      <c r="M273" s="14">
        <v>12838014.997164546</v>
      </c>
      <c r="N273" s="38">
        <v>7296308.2225368498</v>
      </c>
      <c r="O273" s="410">
        <f>SUM(Yhteenveto[[#This Row],[Valtionosuus ennen verotuloihin perustuvaa valtionosuuksien tasausta]]+Yhteenveto[[#This Row],[Verotuloihin perustuva valtionosuuksien tasaus]])</f>
        <v>20134323.219701394</v>
      </c>
      <c r="P273" s="412">
        <v>12638.965120000008</v>
      </c>
      <c r="Q273" s="411">
        <v>3068666.9033707818</v>
      </c>
      <c r="R273" s="411">
        <v>-24143.186192052173</v>
      </c>
      <c r="S273" s="139">
        <f>SUM(Yhteenveto[[#This Row],[Kunnan  peruspalvelujen valtionosuus ]:[Verolykkäysten takaisinperintä vuonna 2022]])</f>
        <v>23191485.902000125</v>
      </c>
      <c r="T273" s="39">
        <v>1932624</v>
      </c>
    </row>
    <row r="274" spans="1:20" ht="15" x14ac:dyDescent="0.25">
      <c r="A274" s="36">
        <v>886</v>
      </c>
      <c r="B274" s="13" t="s">
        <v>284</v>
      </c>
      <c r="C274" s="15">
        <v>12735</v>
      </c>
      <c r="D274" s="15">
        <v>52619910.600000009</v>
      </c>
      <c r="E274" s="15">
        <v>15852763.974210072</v>
      </c>
      <c r="F274" s="15">
        <v>2127355.6772732884</v>
      </c>
      <c r="G274" s="15">
        <f>Yhteenveto[[#This Row],[Ikärakenne, laskennallinen kustannus]]+Yhteenveto[[#This Row],[Sairastavuus, laskennallinen kustannus]]+Yhteenveto[[#This Row],[Muut laskennalliset kustannukset yhteensä]]</f>
        <v>70600030.251483366</v>
      </c>
      <c r="H274" s="444">
        <v>4290.5200000000004</v>
      </c>
      <c r="I274" s="17">
        <v>54639772.200000003</v>
      </c>
      <c r="J274" s="17">
        <v>15960258.051483363</v>
      </c>
      <c r="K274" s="37">
        <v>286369.11738651915</v>
      </c>
      <c r="L274" s="15">
        <v>-673213.58709806192</v>
      </c>
      <c r="M274" s="14">
        <v>15573413.581771821</v>
      </c>
      <c r="N274" s="38">
        <v>4886721.3101267302</v>
      </c>
      <c r="O274" s="410">
        <f>SUM(Yhteenveto[[#This Row],[Valtionosuus ennen verotuloihin perustuvaa valtionosuuksien tasausta]]+Yhteenveto[[#This Row],[Verotuloihin perustuva valtionosuuksien tasaus]])</f>
        <v>20460134.89189855</v>
      </c>
      <c r="P274" s="412">
        <v>131351.33927600016</v>
      </c>
      <c r="Q274" s="411">
        <v>6221254.9873140249</v>
      </c>
      <c r="R274" s="411">
        <v>-61049.514364505369</v>
      </c>
      <c r="S274" s="139">
        <f>SUM(Yhteenveto[[#This Row],[Kunnan  peruspalvelujen valtionosuus ]:[Verolykkäysten takaisinperintä vuonna 2022]])</f>
        <v>26751691.704124067</v>
      </c>
      <c r="T274" s="39">
        <v>2229307</v>
      </c>
    </row>
    <row r="275" spans="1:20" ht="15" x14ac:dyDescent="0.25">
      <c r="A275" s="36">
        <v>887</v>
      </c>
      <c r="B275" s="13" t="s">
        <v>285</v>
      </c>
      <c r="C275" s="15">
        <v>4644</v>
      </c>
      <c r="D275" s="15">
        <v>19967599.91</v>
      </c>
      <c r="E275" s="15">
        <v>7535082.760943288</v>
      </c>
      <c r="F275" s="15">
        <v>1333630.9334304854</v>
      </c>
      <c r="G275" s="15">
        <f>Yhteenveto[[#This Row],[Ikärakenne, laskennallinen kustannus]]+Yhteenveto[[#This Row],[Sairastavuus, laskennallinen kustannus]]+Yhteenveto[[#This Row],[Muut laskennalliset kustannukset yhteensä]]</f>
        <v>28836313.604373775</v>
      </c>
      <c r="H275" s="444">
        <v>4290.5200000000004</v>
      </c>
      <c r="I275" s="17">
        <v>19925174.880000003</v>
      </c>
      <c r="J275" s="17">
        <v>8911138.7243737727</v>
      </c>
      <c r="K275" s="37">
        <v>138895.94162492052</v>
      </c>
      <c r="L275" s="15">
        <v>-292077.50781485008</v>
      </c>
      <c r="M275" s="14">
        <v>8757957.1581838429</v>
      </c>
      <c r="N275" s="38">
        <v>4370573.3503175704</v>
      </c>
      <c r="O275" s="410">
        <f>SUM(Yhteenveto[[#This Row],[Valtionosuus ennen verotuloihin perustuvaa valtionosuuksien tasausta]]+Yhteenveto[[#This Row],[Verotuloihin perustuva valtionosuuksien tasaus]])</f>
        <v>13128530.508501414</v>
      </c>
      <c r="P275" s="412">
        <v>302351.46984000009</v>
      </c>
      <c r="Q275" s="411">
        <v>3269461.5469035991</v>
      </c>
      <c r="R275" s="411">
        <v>-19118.512442750678</v>
      </c>
      <c r="S275" s="139">
        <f>SUM(Yhteenveto[[#This Row],[Kunnan  peruspalvelujen valtionosuus ]:[Verolykkäysten takaisinperintä vuonna 2022]])</f>
        <v>16681225.012802262</v>
      </c>
      <c r="T275" s="39">
        <v>1390102</v>
      </c>
    </row>
    <row r="276" spans="1:20" ht="15" x14ac:dyDescent="0.25">
      <c r="A276" s="36">
        <v>889</v>
      </c>
      <c r="B276" s="13" t="s">
        <v>286</v>
      </c>
      <c r="C276" s="15">
        <v>2619</v>
      </c>
      <c r="D276" s="15">
        <v>11930553.399999999</v>
      </c>
      <c r="E276" s="15">
        <v>5455258.5487893727</v>
      </c>
      <c r="F276" s="15">
        <v>1803893.7768103015</v>
      </c>
      <c r="G276" s="15">
        <f>Yhteenveto[[#This Row],[Ikärakenne, laskennallinen kustannus]]+Yhteenveto[[#This Row],[Sairastavuus, laskennallinen kustannus]]+Yhteenveto[[#This Row],[Muut laskennalliset kustannukset yhteensä]]</f>
        <v>19189705.725599676</v>
      </c>
      <c r="H276" s="444">
        <v>4290.5200000000004</v>
      </c>
      <c r="I276" s="17">
        <v>11236871.880000001</v>
      </c>
      <c r="J276" s="17">
        <v>7952833.8455996756</v>
      </c>
      <c r="K276" s="37">
        <v>362777.75992990955</v>
      </c>
      <c r="L276" s="15">
        <v>-176496.37194731337</v>
      </c>
      <c r="M276" s="14">
        <v>8139115.2335822713</v>
      </c>
      <c r="N276" s="38">
        <v>2496968.9187137326</v>
      </c>
      <c r="O276" s="410">
        <f>SUM(Yhteenveto[[#This Row],[Valtionosuus ennen verotuloihin perustuvaa valtionosuuksien tasausta]]+Yhteenveto[[#This Row],[Verotuloihin perustuva valtionosuuksien tasaus]])</f>
        <v>10636084.152296003</v>
      </c>
      <c r="P276" s="412">
        <v>173755.96151999998</v>
      </c>
      <c r="Q276" s="411">
        <v>1734526.4179243073</v>
      </c>
      <c r="R276" s="411">
        <v>-11536.213560572985</v>
      </c>
      <c r="S276" s="139">
        <f>SUM(Yhteenveto[[#This Row],[Kunnan  peruspalvelujen valtionosuus ]:[Verolykkäysten takaisinperintä vuonna 2022]])</f>
        <v>12532830.318179736</v>
      </c>
      <c r="T276" s="39">
        <v>1044403</v>
      </c>
    </row>
    <row r="277" spans="1:20" ht="15" x14ac:dyDescent="0.25">
      <c r="A277" s="36">
        <v>890</v>
      </c>
      <c r="B277" s="13" t="s">
        <v>287</v>
      </c>
      <c r="C277" s="15">
        <v>1219</v>
      </c>
      <c r="D277" s="15">
        <v>4992457</v>
      </c>
      <c r="E277" s="15">
        <v>1519435.9221666001</v>
      </c>
      <c r="F277" s="15">
        <v>1396810.9308488027</v>
      </c>
      <c r="G277" s="15">
        <f>Yhteenveto[[#This Row],[Ikärakenne, laskennallinen kustannus]]+Yhteenveto[[#This Row],[Sairastavuus, laskennallinen kustannus]]+Yhteenveto[[#This Row],[Muut laskennalliset kustannukset yhteensä]]</f>
        <v>7908703.8530154023</v>
      </c>
      <c r="H277" s="444">
        <v>4290.5200000000004</v>
      </c>
      <c r="I277" s="17">
        <v>5230143.8800000008</v>
      </c>
      <c r="J277" s="17">
        <v>2678559.9730154015</v>
      </c>
      <c r="K277" s="37">
        <v>3130855.8783660978</v>
      </c>
      <c r="L277" s="15">
        <v>274283.72001320997</v>
      </c>
      <c r="M277" s="14">
        <v>6083699.5713947089</v>
      </c>
      <c r="N277" s="38">
        <v>829470.78461675637</v>
      </c>
      <c r="O277" s="410">
        <f>SUM(Yhteenveto[[#This Row],[Valtionosuus ennen verotuloihin perustuvaa valtionosuuksien tasausta]]+Yhteenveto[[#This Row],[Verotuloihin perustuva valtionosuuksien tasaus]])</f>
        <v>6913170.3560114652</v>
      </c>
      <c r="P277" s="412">
        <v>62598.648000000001</v>
      </c>
      <c r="Q277" s="411">
        <v>751996.44942195853</v>
      </c>
      <c r="R277" s="411">
        <v>-5710.8888914968738</v>
      </c>
      <c r="S277" s="139">
        <f>SUM(Yhteenveto[[#This Row],[Kunnan  peruspalvelujen valtionosuus ]:[Verolykkäysten takaisinperintä vuonna 2022]])</f>
        <v>7722054.5645419275</v>
      </c>
      <c r="T277" s="39">
        <v>643504</v>
      </c>
    </row>
    <row r="278" spans="1:20" ht="15" x14ac:dyDescent="0.25">
      <c r="A278" s="36">
        <v>892</v>
      </c>
      <c r="B278" s="13" t="s">
        <v>288</v>
      </c>
      <c r="C278" s="15">
        <v>3646</v>
      </c>
      <c r="D278" s="15">
        <v>16666170.23</v>
      </c>
      <c r="E278" s="15">
        <v>4127717.0389231294</v>
      </c>
      <c r="F278" s="15">
        <v>755713.43054702319</v>
      </c>
      <c r="G278" s="15">
        <f>Yhteenveto[[#This Row],[Ikärakenne, laskennallinen kustannus]]+Yhteenveto[[#This Row],[Sairastavuus, laskennallinen kustannus]]+Yhteenveto[[#This Row],[Muut laskennalliset kustannukset yhteensä]]</f>
        <v>21549600.699470155</v>
      </c>
      <c r="H278" s="444">
        <v>4290.5200000000004</v>
      </c>
      <c r="I278" s="17">
        <v>15643235.920000002</v>
      </c>
      <c r="J278" s="17">
        <v>5906364.7794701532</v>
      </c>
      <c r="K278" s="37">
        <v>49499.596337263145</v>
      </c>
      <c r="L278" s="15">
        <v>-61434.701002613321</v>
      </c>
      <c r="M278" s="14">
        <v>5894429.674804803</v>
      </c>
      <c r="N278" s="38">
        <v>3576661.4242692227</v>
      </c>
      <c r="O278" s="410">
        <f>SUM(Yhteenveto[[#This Row],[Valtionosuus ennen verotuloihin perustuvaa valtionosuuksien tasausta]]+Yhteenveto[[#This Row],[Verotuloihin perustuva valtionosuuksien tasaus]])</f>
        <v>9471091.0990740247</v>
      </c>
      <c r="P278" s="412">
        <v>13935.651400000002</v>
      </c>
      <c r="Q278" s="411">
        <v>1878917.2812976809</v>
      </c>
      <c r="R278" s="411">
        <v>-14098.435944132369</v>
      </c>
      <c r="S278" s="139">
        <f>SUM(Yhteenveto[[#This Row],[Kunnan  peruspalvelujen valtionosuus ]:[Verolykkäysten takaisinperintä vuonna 2022]])</f>
        <v>11349845.595827572</v>
      </c>
      <c r="T278" s="39">
        <v>945821</v>
      </c>
    </row>
    <row r="279" spans="1:20" ht="15" x14ac:dyDescent="0.25">
      <c r="A279" s="36">
        <v>893</v>
      </c>
      <c r="B279" s="13" t="s">
        <v>289</v>
      </c>
      <c r="C279" s="15">
        <v>7479</v>
      </c>
      <c r="D279" s="15">
        <v>33295396.249999996</v>
      </c>
      <c r="E279" s="15">
        <v>9135397.6977003515</v>
      </c>
      <c r="F279" s="15">
        <v>4649599.0425970685</v>
      </c>
      <c r="G279" s="15">
        <f>Yhteenveto[[#This Row],[Ikärakenne, laskennallinen kustannus]]+Yhteenveto[[#This Row],[Sairastavuus, laskennallinen kustannus]]+Yhteenveto[[#This Row],[Muut laskennalliset kustannukset yhteensä]]</f>
        <v>47080392.990297422</v>
      </c>
      <c r="H279" s="444">
        <v>4290.5200000000004</v>
      </c>
      <c r="I279" s="17">
        <v>32088799.080000002</v>
      </c>
      <c r="J279" s="17">
        <v>14991593.91029742</v>
      </c>
      <c r="K279" s="37">
        <v>325965.13265334856</v>
      </c>
      <c r="L279" s="15">
        <v>-445113.79883583792</v>
      </c>
      <c r="M279" s="14">
        <v>14872445.24411493</v>
      </c>
      <c r="N279" s="38">
        <v>5068606.9976647282</v>
      </c>
      <c r="O279" s="410">
        <f>SUM(Yhteenveto[[#This Row],[Valtionosuus ennen verotuloihin perustuvaa valtionosuuksien tasausta]]+Yhteenveto[[#This Row],[Verotuloihin perustuva valtionosuuksien tasaus]])</f>
        <v>19941052.241779659</v>
      </c>
      <c r="P279" s="412">
        <v>-107311.96800000002</v>
      </c>
      <c r="Q279" s="411">
        <v>4764460.5243959604</v>
      </c>
      <c r="R279" s="411">
        <v>-30949.164183900084</v>
      </c>
      <c r="S279" s="139">
        <f>SUM(Yhteenveto[[#This Row],[Kunnan  peruspalvelujen valtionosuus ]:[Verolykkäysten takaisinperintä vuonna 2022]])</f>
        <v>24567251.633991722</v>
      </c>
      <c r="T279" s="39">
        <v>2047271</v>
      </c>
    </row>
    <row r="280" spans="1:20" ht="15" x14ac:dyDescent="0.25">
      <c r="A280" s="36">
        <v>895</v>
      </c>
      <c r="B280" s="13" t="s">
        <v>290</v>
      </c>
      <c r="C280" s="15">
        <v>15378</v>
      </c>
      <c r="D280" s="15">
        <v>61019685.789999999</v>
      </c>
      <c r="E280" s="15">
        <v>23831871.540654439</v>
      </c>
      <c r="F280" s="15">
        <v>4951487.1995044649</v>
      </c>
      <c r="G280" s="15">
        <f>Yhteenveto[[#This Row],[Ikärakenne, laskennallinen kustannus]]+Yhteenveto[[#This Row],[Sairastavuus, laskennallinen kustannus]]+Yhteenveto[[#This Row],[Muut laskennalliset kustannukset yhteensä]]</f>
        <v>89803044.530158907</v>
      </c>
      <c r="H280" s="444">
        <v>4290.5200000000004</v>
      </c>
      <c r="I280" s="17">
        <v>65979616.56000001</v>
      </c>
      <c r="J280" s="17">
        <v>23823427.970158897</v>
      </c>
      <c r="K280" s="37">
        <v>995363.41814007971</v>
      </c>
      <c r="L280" s="15">
        <v>-1098445.6228240177</v>
      </c>
      <c r="M280" s="14">
        <v>23720345.76547496</v>
      </c>
      <c r="N280" s="38">
        <v>3573836.6380986404</v>
      </c>
      <c r="O280" s="410">
        <f>SUM(Yhteenveto[[#This Row],[Valtionosuus ennen verotuloihin perustuvaa valtionosuuksien tasausta]]+Yhteenveto[[#This Row],[Verotuloihin perustuva valtionosuuksien tasaus]])</f>
        <v>27294182.403573602</v>
      </c>
      <c r="P280" s="412">
        <v>85029.830200000055</v>
      </c>
      <c r="Q280" s="411">
        <v>8165314.2870706702</v>
      </c>
      <c r="R280" s="411">
        <v>-75541.398935136604</v>
      </c>
      <c r="S280" s="139">
        <f>SUM(Yhteenveto[[#This Row],[Kunnan  peruspalvelujen valtionosuus ]:[Verolykkäysten takaisinperintä vuonna 2022]])</f>
        <v>35468985.121909134</v>
      </c>
      <c r="T280" s="39">
        <v>2955749</v>
      </c>
    </row>
    <row r="281" spans="1:20" ht="15" x14ac:dyDescent="0.25">
      <c r="A281" s="36">
        <v>905</v>
      </c>
      <c r="B281" s="13" t="s">
        <v>291</v>
      </c>
      <c r="C281" s="15">
        <v>67551</v>
      </c>
      <c r="D281" s="15">
        <v>258457954.25999999</v>
      </c>
      <c r="E281" s="15">
        <v>79978475.395836011</v>
      </c>
      <c r="F281" s="15">
        <v>28791577.61377266</v>
      </c>
      <c r="G281" s="15">
        <f>Yhteenveto[[#This Row],[Ikärakenne, laskennallinen kustannus]]+Yhteenveto[[#This Row],[Sairastavuus, laskennallinen kustannus]]+Yhteenveto[[#This Row],[Muut laskennalliset kustannukset yhteensä]]</f>
        <v>367228007.26960862</v>
      </c>
      <c r="H281" s="444">
        <v>4290.5200000000004</v>
      </c>
      <c r="I281" s="17">
        <v>289828916.52000004</v>
      </c>
      <c r="J281" s="17">
        <v>77399090.749608576</v>
      </c>
      <c r="K281" s="37">
        <v>3981751.4089936609</v>
      </c>
      <c r="L281" s="15">
        <v>-7555724.425310865</v>
      </c>
      <c r="M281" s="14">
        <v>73825117.733291373</v>
      </c>
      <c r="N281" s="38">
        <v>4863931.3478932921</v>
      </c>
      <c r="O281" s="410">
        <f>SUM(Yhteenveto[[#This Row],[Valtionosuus ennen verotuloihin perustuvaa valtionosuuksien tasausta]]+Yhteenveto[[#This Row],[Verotuloihin perustuva valtionosuuksien tasaus]])</f>
        <v>78689049.08118467</v>
      </c>
      <c r="P281" s="412">
        <v>-5747740.78938</v>
      </c>
      <c r="Q281" s="411">
        <v>33341179.578107096</v>
      </c>
      <c r="R281" s="411">
        <v>-343505.37383962306</v>
      </c>
      <c r="S281" s="139">
        <f>SUM(Yhteenveto[[#This Row],[Kunnan  peruspalvelujen valtionosuus ]:[Verolykkäysten takaisinperintä vuonna 2022]])</f>
        <v>105938982.49607214</v>
      </c>
      <c r="T281" s="39">
        <v>8828248</v>
      </c>
    </row>
    <row r="282" spans="1:20" ht="15" x14ac:dyDescent="0.25">
      <c r="A282" s="36">
        <v>908</v>
      </c>
      <c r="B282" s="13" t="s">
        <v>292</v>
      </c>
      <c r="C282" s="15">
        <v>20765</v>
      </c>
      <c r="D282" s="15">
        <v>86916580.180000007</v>
      </c>
      <c r="E282" s="15">
        <v>30344990.60779617</v>
      </c>
      <c r="F282" s="15">
        <v>4123578.5482943058</v>
      </c>
      <c r="G282" s="15">
        <f>Yhteenveto[[#This Row],[Ikärakenne, laskennallinen kustannus]]+Yhteenveto[[#This Row],[Sairastavuus, laskennallinen kustannus]]+Yhteenveto[[#This Row],[Muut laskennalliset kustannukset yhteensä]]</f>
        <v>121385149.33609048</v>
      </c>
      <c r="H282" s="444">
        <v>4290.5200000000004</v>
      </c>
      <c r="I282" s="17">
        <v>89092647.800000012</v>
      </c>
      <c r="J282" s="17">
        <v>32292501.536090463</v>
      </c>
      <c r="K282" s="37">
        <v>638931.68320528313</v>
      </c>
      <c r="L282" s="15">
        <v>-886852.88917903777</v>
      </c>
      <c r="M282" s="14">
        <v>32044580.330116712</v>
      </c>
      <c r="N282" s="38">
        <v>4222472.4667492053</v>
      </c>
      <c r="O282" s="410">
        <f>SUM(Yhteenveto[[#This Row],[Valtionosuus ennen verotuloihin perustuvaa valtionosuuksien tasausta]]+Yhteenveto[[#This Row],[Verotuloihin perustuva valtionosuuksien tasaus]])</f>
        <v>36267052.796865918</v>
      </c>
      <c r="P282" s="412">
        <v>-229543.28044</v>
      </c>
      <c r="Q282" s="411">
        <v>9106541.166119121</v>
      </c>
      <c r="R282" s="411">
        <v>-99297.929050065359</v>
      </c>
      <c r="S282" s="139">
        <f>SUM(Yhteenveto[[#This Row],[Kunnan  peruspalvelujen valtionosuus ]:[Verolykkäysten takaisinperintä vuonna 2022]])</f>
        <v>45044752.753494971</v>
      </c>
      <c r="T282" s="39">
        <v>3753730</v>
      </c>
    </row>
    <row r="283" spans="1:20" ht="15" x14ac:dyDescent="0.25">
      <c r="A283" s="36">
        <v>915</v>
      </c>
      <c r="B283" s="13" t="s">
        <v>293</v>
      </c>
      <c r="C283" s="15">
        <v>20278</v>
      </c>
      <c r="D283" s="15">
        <v>82930816.11999999</v>
      </c>
      <c r="E283" s="15">
        <v>42026227.742070995</v>
      </c>
      <c r="F283" s="15">
        <v>4906165.3229833469</v>
      </c>
      <c r="G283" s="15">
        <f>Yhteenveto[[#This Row],[Ikärakenne, laskennallinen kustannus]]+Yhteenveto[[#This Row],[Sairastavuus, laskennallinen kustannus]]+Yhteenveto[[#This Row],[Muut laskennalliset kustannukset yhteensä]]</f>
        <v>129863209.18505433</v>
      </c>
      <c r="H283" s="444">
        <v>4290.5200000000004</v>
      </c>
      <c r="I283" s="17">
        <v>87003164.560000002</v>
      </c>
      <c r="J283" s="17">
        <v>42860044.62505433</v>
      </c>
      <c r="K283" s="37">
        <v>1024027.430074383</v>
      </c>
      <c r="L283" s="15">
        <v>-1292145.0009584157</v>
      </c>
      <c r="M283" s="14">
        <v>42591927.054170303</v>
      </c>
      <c r="N283" s="38">
        <v>8091662.4441414643</v>
      </c>
      <c r="O283" s="410">
        <f>SUM(Yhteenveto[[#This Row],[Valtionosuus ennen verotuloihin perustuvaa valtionosuuksien tasausta]]+Yhteenveto[[#This Row],[Verotuloihin perustuva valtionosuuksien tasaus]])</f>
        <v>50683589.498311765</v>
      </c>
      <c r="P283" s="412">
        <v>218066.86163999996</v>
      </c>
      <c r="Q283" s="411">
        <v>10715002.98534942</v>
      </c>
      <c r="R283" s="411">
        <v>-95055.878604364189</v>
      </c>
      <c r="S283" s="139">
        <f>SUM(Yhteenveto[[#This Row],[Kunnan  peruspalvelujen valtionosuus ]:[Verolykkäysten takaisinperintä vuonna 2022]])</f>
        <v>61521603.466696814</v>
      </c>
      <c r="T283" s="39">
        <v>5126801</v>
      </c>
    </row>
    <row r="284" spans="1:20" ht="15" x14ac:dyDescent="0.25">
      <c r="A284" s="36">
        <v>918</v>
      </c>
      <c r="B284" s="13" t="s">
        <v>294</v>
      </c>
      <c r="C284" s="15">
        <v>2292</v>
      </c>
      <c r="D284" s="15">
        <v>9833212.629999999</v>
      </c>
      <c r="E284" s="15">
        <v>3471149.9388864045</v>
      </c>
      <c r="F284" s="15">
        <v>553236.72822061414</v>
      </c>
      <c r="G284" s="15">
        <f>Yhteenveto[[#This Row],[Ikärakenne, laskennallinen kustannus]]+Yhteenveto[[#This Row],[Sairastavuus, laskennallinen kustannus]]+Yhteenveto[[#This Row],[Muut laskennalliset kustannukset yhteensä]]</f>
        <v>13857599.297107017</v>
      </c>
      <c r="H284" s="444">
        <v>4290.5200000000004</v>
      </c>
      <c r="I284" s="17">
        <v>9833871.8400000017</v>
      </c>
      <c r="J284" s="17">
        <v>4023727.457107015</v>
      </c>
      <c r="K284" s="37">
        <v>54445.015326139386</v>
      </c>
      <c r="L284" s="15">
        <v>-176155.32718592125</v>
      </c>
      <c r="M284" s="14">
        <v>3902017.1452472331</v>
      </c>
      <c r="N284" s="38">
        <v>1368059.5509831619</v>
      </c>
      <c r="O284" s="410">
        <f>SUM(Yhteenveto[[#This Row],[Valtionosuus ennen verotuloihin perustuvaa valtionosuuksien tasausta]]+Yhteenveto[[#This Row],[Verotuloihin perustuva valtionosuuksien tasaus]])</f>
        <v>5270076.6962303948</v>
      </c>
      <c r="P284" s="412">
        <v>-39601.09708</v>
      </c>
      <c r="Q284" s="411">
        <v>1570185.9008148792</v>
      </c>
      <c r="R284" s="411">
        <v>-9869.3337803651393</v>
      </c>
      <c r="S284" s="139">
        <f>SUM(Yhteenveto[[#This Row],[Kunnan  peruspalvelujen valtionosuus ]:[Verolykkäysten takaisinperintä vuonna 2022]])</f>
        <v>6790792.1661849096</v>
      </c>
      <c r="T284" s="39">
        <v>565899</v>
      </c>
    </row>
    <row r="285" spans="1:20" ht="15" x14ac:dyDescent="0.25">
      <c r="A285" s="36">
        <v>921</v>
      </c>
      <c r="B285" s="13" t="s">
        <v>295</v>
      </c>
      <c r="C285" s="15">
        <v>1972</v>
      </c>
      <c r="D285" s="15">
        <v>8939100.6400000006</v>
      </c>
      <c r="E285" s="15">
        <v>5824013.9833410298</v>
      </c>
      <c r="F285" s="15">
        <v>684112.6357788872</v>
      </c>
      <c r="G285" s="15">
        <f>Yhteenveto[[#This Row],[Ikärakenne, laskennallinen kustannus]]+Yhteenveto[[#This Row],[Sairastavuus, laskennallinen kustannus]]+Yhteenveto[[#This Row],[Muut laskennalliset kustannukset yhteensä]]</f>
        <v>15447227.259119919</v>
      </c>
      <c r="H285" s="444">
        <v>4290.5200000000004</v>
      </c>
      <c r="I285" s="17">
        <v>8460905.4400000013</v>
      </c>
      <c r="J285" s="17">
        <v>6986321.8191199172</v>
      </c>
      <c r="K285" s="37">
        <v>456606.8002857886</v>
      </c>
      <c r="L285" s="15">
        <v>7491.8115523407469</v>
      </c>
      <c r="M285" s="14">
        <v>7450420.4309580466</v>
      </c>
      <c r="N285" s="38">
        <v>2089338.940318835</v>
      </c>
      <c r="O285" s="410">
        <f>SUM(Yhteenveto[[#This Row],[Valtionosuus ennen verotuloihin perustuvaa valtionosuuksien tasausta]]+Yhteenveto[[#This Row],[Verotuloihin perustuva valtionosuuksien tasaus]])</f>
        <v>9539759.3712768815</v>
      </c>
      <c r="P285" s="412">
        <v>164738.77532000004</v>
      </c>
      <c r="Q285" s="411">
        <v>1564287.2779883014</v>
      </c>
      <c r="R285" s="411">
        <v>-7032.136594922732</v>
      </c>
      <c r="S285" s="139">
        <f>SUM(Yhteenveto[[#This Row],[Kunnan  peruspalvelujen valtionosuus ]:[Verolykkäysten takaisinperintä vuonna 2022]])</f>
        <v>11261753.287990261</v>
      </c>
      <c r="T285" s="39">
        <v>938479</v>
      </c>
    </row>
    <row r="286" spans="1:20" ht="15" x14ac:dyDescent="0.25">
      <c r="A286" s="36">
        <v>922</v>
      </c>
      <c r="B286" s="13" t="s">
        <v>296</v>
      </c>
      <c r="C286" s="15">
        <v>4367</v>
      </c>
      <c r="D286" s="15">
        <v>18494253.529999997</v>
      </c>
      <c r="E286" s="15">
        <v>4410894.0849408163</v>
      </c>
      <c r="F286" s="15">
        <v>758614.53166013863</v>
      </c>
      <c r="G286" s="15">
        <f>Yhteenveto[[#This Row],[Ikärakenne, laskennallinen kustannus]]+Yhteenveto[[#This Row],[Sairastavuus, laskennallinen kustannus]]+Yhteenveto[[#This Row],[Muut laskennalliset kustannukset yhteensä]]</f>
        <v>23663762.146600954</v>
      </c>
      <c r="H286" s="444">
        <v>4290.5200000000004</v>
      </c>
      <c r="I286" s="17">
        <v>18736700.840000004</v>
      </c>
      <c r="J286" s="17">
        <v>4927061.3066009507</v>
      </c>
      <c r="K286" s="37">
        <v>15624.287770058598</v>
      </c>
      <c r="L286" s="15">
        <v>-212122.9894125126</v>
      </c>
      <c r="M286" s="14">
        <v>4730562.604958497</v>
      </c>
      <c r="N286" s="38">
        <v>1799737.5037932168</v>
      </c>
      <c r="O286" s="410">
        <f>SUM(Yhteenveto[[#This Row],[Valtionosuus ennen verotuloihin perustuvaa valtionosuuksien tasausta]]+Yhteenveto[[#This Row],[Verotuloihin perustuva valtionosuuksien tasaus]])</f>
        <v>6530300.1087517142</v>
      </c>
      <c r="P286" s="412">
        <v>-57292.667360000021</v>
      </c>
      <c r="Q286" s="411">
        <v>2221505.9688976244</v>
      </c>
      <c r="R286" s="411">
        <v>-20198.958632872924</v>
      </c>
      <c r="S286" s="139">
        <f>SUM(Yhteenveto[[#This Row],[Kunnan  peruspalvelujen valtionosuus ]:[Verolykkäysten takaisinperintä vuonna 2022]])</f>
        <v>8674314.4516564645</v>
      </c>
      <c r="T286" s="39">
        <v>722859</v>
      </c>
    </row>
    <row r="287" spans="1:20" ht="15" x14ac:dyDescent="0.25">
      <c r="A287" s="36">
        <v>924</v>
      </c>
      <c r="B287" s="13" t="s">
        <v>297</v>
      </c>
      <c r="C287" s="15">
        <v>3065</v>
      </c>
      <c r="D287" s="15">
        <v>13541981.379999999</v>
      </c>
      <c r="E287" s="15">
        <v>5326891.7611384941</v>
      </c>
      <c r="F287" s="15">
        <v>824111.1825366132</v>
      </c>
      <c r="G287" s="15">
        <f>Yhteenveto[[#This Row],[Ikärakenne, laskennallinen kustannus]]+Yhteenveto[[#This Row],[Sairastavuus, laskennallinen kustannus]]+Yhteenveto[[#This Row],[Muut laskennalliset kustannukset yhteensä]]</f>
        <v>19692984.323675107</v>
      </c>
      <c r="H287" s="444">
        <v>4290.5200000000004</v>
      </c>
      <c r="I287" s="17">
        <v>13150443.800000001</v>
      </c>
      <c r="J287" s="17">
        <v>6542540.5236751065</v>
      </c>
      <c r="K287" s="37">
        <v>291600.88486948877</v>
      </c>
      <c r="L287" s="15">
        <v>-65571.714496506887</v>
      </c>
      <c r="M287" s="14">
        <v>6768569.694048088</v>
      </c>
      <c r="N287" s="38">
        <v>2977651.9759003888</v>
      </c>
      <c r="O287" s="410">
        <f>SUM(Yhteenveto[[#This Row],[Valtionosuus ennen verotuloihin perustuvaa valtionosuuksien tasausta]]+Yhteenveto[[#This Row],[Verotuloihin perustuva valtionosuuksien tasaus]])</f>
        <v>9746221.6699484773</v>
      </c>
      <c r="P287" s="412">
        <v>-3055.4101999999984</v>
      </c>
      <c r="Q287" s="411">
        <v>2242677.7945797835</v>
      </c>
      <c r="R287" s="411">
        <v>-12278.047262191107</v>
      </c>
      <c r="S287" s="139">
        <f>SUM(Yhteenveto[[#This Row],[Kunnan  peruspalvelujen valtionosuus ]:[Verolykkäysten takaisinperintä vuonna 2022]])</f>
        <v>11973566.007066069</v>
      </c>
      <c r="T287" s="39">
        <v>997798</v>
      </c>
    </row>
    <row r="288" spans="1:20" ht="15" x14ac:dyDescent="0.25">
      <c r="A288" s="36">
        <v>925</v>
      </c>
      <c r="B288" s="13" t="s">
        <v>298</v>
      </c>
      <c r="C288" s="15">
        <v>3522</v>
      </c>
      <c r="D288" s="15">
        <v>14450926.039999999</v>
      </c>
      <c r="E288" s="15">
        <v>6808110.290110331</v>
      </c>
      <c r="F288" s="15">
        <v>1461392.6593634347</v>
      </c>
      <c r="G288" s="15">
        <f>Yhteenveto[[#This Row],[Ikärakenne, laskennallinen kustannus]]+Yhteenveto[[#This Row],[Sairastavuus, laskennallinen kustannus]]+Yhteenveto[[#This Row],[Muut laskennalliset kustannukset yhteensä]]</f>
        <v>22720428.989473764</v>
      </c>
      <c r="H288" s="444">
        <v>4290.5200000000004</v>
      </c>
      <c r="I288" s="17">
        <v>15111211.440000001</v>
      </c>
      <c r="J288" s="17">
        <v>7609217.5494737625</v>
      </c>
      <c r="K288" s="37">
        <v>424528.49308773089</v>
      </c>
      <c r="L288" s="15">
        <v>-57143.940399028055</v>
      </c>
      <c r="M288" s="14">
        <v>7976602.1021624655</v>
      </c>
      <c r="N288" s="38">
        <v>746079.33465537173</v>
      </c>
      <c r="O288" s="410">
        <f>SUM(Yhteenveto[[#This Row],[Valtionosuus ennen verotuloihin perustuvaa valtionosuuksien tasausta]]+Yhteenveto[[#This Row],[Verotuloihin perustuva valtionosuuksien tasaus]])</f>
        <v>8722681.4368178379</v>
      </c>
      <c r="P288" s="412">
        <v>32014.737119999991</v>
      </c>
      <c r="Q288" s="411">
        <v>2512031.262128491</v>
      </c>
      <c r="R288" s="411">
        <v>-14240.636592837622</v>
      </c>
      <c r="S288" s="139">
        <f>SUM(Yhteenveto[[#This Row],[Kunnan  peruspalvelujen valtionosuus ]:[Verolykkäysten takaisinperintä vuonna 2022]])</f>
        <v>11252486.799473492</v>
      </c>
      <c r="T288" s="39">
        <v>937707</v>
      </c>
    </row>
    <row r="289" spans="1:20" ht="15" x14ac:dyDescent="0.25">
      <c r="A289" s="36">
        <v>927</v>
      </c>
      <c r="B289" s="13" t="s">
        <v>299</v>
      </c>
      <c r="C289" s="15">
        <v>29160</v>
      </c>
      <c r="D289" s="15">
        <v>114722650.48999998</v>
      </c>
      <c r="E289" s="15">
        <v>31404534.804113608</v>
      </c>
      <c r="F289" s="15">
        <v>7859527.0245544203</v>
      </c>
      <c r="G289" s="15">
        <f>Yhteenveto[[#This Row],[Ikärakenne, laskennallinen kustannus]]+Yhteenveto[[#This Row],[Sairastavuus, laskennallinen kustannus]]+Yhteenveto[[#This Row],[Muut laskennalliset kustannukset yhteensä]]</f>
        <v>153986712.31866801</v>
      </c>
      <c r="H289" s="444">
        <v>4290.5200000000004</v>
      </c>
      <c r="I289" s="17">
        <v>125111563.20000002</v>
      </c>
      <c r="J289" s="17">
        <v>28875149.11866799</v>
      </c>
      <c r="K289" s="37">
        <v>468968.59604072553</v>
      </c>
      <c r="L289" s="15">
        <v>-2601208.9896681439</v>
      </c>
      <c r="M289" s="14">
        <v>26742908.72504057</v>
      </c>
      <c r="N289" s="38">
        <v>-991630.48978603969</v>
      </c>
      <c r="O289" s="410">
        <f>SUM(Yhteenveto[[#This Row],[Valtionosuus ennen verotuloihin perustuvaa valtionosuuksien tasausta]]+Yhteenveto[[#This Row],[Verotuloihin perustuva valtionosuuksien tasaus]])</f>
        <v>25751278.23525453</v>
      </c>
      <c r="P289" s="412">
        <v>127586.47773199959</v>
      </c>
      <c r="Q289" s="411">
        <v>12336632.059616581</v>
      </c>
      <c r="R289" s="411">
        <v>-152850.70251539635</v>
      </c>
      <c r="S289" s="139">
        <f>SUM(Yhteenveto[[#This Row],[Kunnan  peruspalvelujen valtionosuus ]:[Verolykkäysten takaisinperintä vuonna 2022]])</f>
        <v>38062646.070087716</v>
      </c>
      <c r="T289" s="39">
        <v>3171887</v>
      </c>
    </row>
    <row r="290" spans="1:20" ht="15" x14ac:dyDescent="0.25">
      <c r="A290" s="36">
        <v>931</v>
      </c>
      <c r="B290" s="13" t="s">
        <v>300</v>
      </c>
      <c r="C290" s="15">
        <v>6097</v>
      </c>
      <c r="D290" s="15">
        <v>26857146.520000003</v>
      </c>
      <c r="E290" s="15">
        <v>13439603.883023297</v>
      </c>
      <c r="F290" s="15">
        <v>2065230.113918921</v>
      </c>
      <c r="G290" s="15">
        <f>Yhteenveto[[#This Row],[Ikärakenne, laskennallinen kustannus]]+Yhteenveto[[#This Row],[Sairastavuus, laskennallinen kustannus]]+Yhteenveto[[#This Row],[Muut laskennalliset kustannukset yhteensä]]</f>
        <v>42361980.516942225</v>
      </c>
      <c r="H290" s="444">
        <v>4290.5200000000004</v>
      </c>
      <c r="I290" s="17">
        <v>26159300.440000001</v>
      </c>
      <c r="J290" s="17">
        <v>16202680.076942224</v>
      </c>
      <c r="K290" s="37">
        <v>2593194.6348084779</v>
      </c>
      <c r="L290" s="15">
        <v>-397931.3532509256</v>
      </c>
      <c r="M290" s="14">
        <v>18397943.358499777</v>
      </c>
      <c r="N290" s="38">
        <v>4951710.5375102758</v>
      </c>
      <c r="O290" s="410">
        <f>SUM(Yhteenveto[[#This Row],[Valtionosuus ennen verotuloihin perustuvaa valtionosuuksien tasausta]]+Yhteenveto[[#This Row],[Verotuloihin perustuva valtionosuuksien tasaus]])</f>
        <v>23349653.896010052</v>
      </c>
      <c r="P290" s="412">
        <v>-68411.379599999986</v>
      </c>
      <c r="Q290" s="411">
        <v>4245306.5798722273</v>
      </c>
      <c r="R290" s="411">
        <v>-23566.930577440817</v>
      </c>
      <c r="S290" s="139">
        <f>SUM(Yhteenveto[[#This Row],[Kunnan  peruspalvelujen valtionosuus ]:[Verolykkäysten takaisinperintä vuonna 2022]])</f>
        <v>27502982.165704839</v>
      </c>
      <c r="T290" s="39">
        <v>2291916</v>
      </c>
    </row>
    <row r="291" spans="1:20" ht="15" x14ac:dyDescent="0.25">
      <c r="A291" s="36">
        <v>934</v>
      </c>
      <c r="B291" s="13" t="s">
        <v>301</v>
      </c>
      <c r="C291" s="15">
        <v>2784</v>
      </c>
      <c r="D291" s="15">
        <v>12038817.919999998</v>
      </c>
      <c r="E291" s="15">
        <v>5280461.4994624555</v>
      </c>
      <c r="F291" s="15">
        <v>534302.48524108715</v>
      </c>
      <c r="G291" s="15">
        <f>Yhteenveto[[#This Row],[Ikärakenne, laskennallinen kustannus]]+Yhteenveto[[#This Row],[Sairastavuus, laskennallinen kustannus]]+Yhteenveto[[#This Row],[Muut laskennalliset kustannukset yhteensä]]</f>
        <v>17853581.904703543</v>
      </c>
      <c r="H291" s="444">
        <v>4290.5200000000004</v>
      </c>
      <c r="I291" s="17">
        <v>11944807.680000002</v>
      </c>
      <c r="J291" s="17">
        <v>5908774.224703541</v>
      </c>
      <c r="K291" s="37">
        <v>94147.025450841495</v>
      </c>
      <c r="L291" s="15">
        <v>-91320.962996945978</v>
      </c>
      <c r="M291" s="14">
        <v>5911600.2871574368</v>
      </c>
      <c r="N291" s="38">
        <v>2156680.9328369028</v>
      </c>
      <c r="O291" s="410">
        <f>SUM(Yhteenveto[[#This Row],[Valtionosuus ennen verotuloihin perustuvaa valtionosuuksien tasausta]]+Yhteenveto[[#This Row],[Verotuloihin perustuva valtionosuuksien tasaus]])</f>
        <v>8068281.2199943401</v>
      </c>
      <c r="P291" s="412">
        <v>-2923133.2949999999</v>
      </c>
      <c r="Q291" s="411">
        <v>1780112.0296663106</v>
      </c>
      <c r="R291" s="411">
        <v>-11753.626767329064</v>
      </c>
      <c r="S291" s="139">
        <f>SUM(Yhteenveto[[#This Row],[Kunnan  peruspalvelujen valtionosuus ]:[Verolykkäysten takaisinperintä vuonna 2022]])</f>
        <v>6913506.3278933214</v>
      </c>
      <c r="T291" s="39">
        <v>576125</v>
      </c>
    </row>
    <row r="292" spans="1:20" ht="15" x14ac:dyDescent="0.25">
      <c r="A292" s="36">
        <v>935</v>
      </c>
      <c r="B292" s="13" t="s">
        <v>302</v>
      </c>
      <c r="C292" s="15">
        <v>3087</v>
      </c>
      <c r="D292" s="15">
        <v>12536386.869999999</v>
      </c>
      <c r="E292" s="15">
        <v>5591103.0406486457</v>
      </c>
      <c r="F292" s="15">
        <v>1180508.6679831101</v>
      </c>
      <c r="G292" s="15">
        <f>Yhteenveto[[#This Row],[Ikärakenne, laskennallinen kustannus]]+Yhteenveto[[#This Row],[Sairastavuus, laskennallinen kustannus]]+Yhteenveto[[#This Row],[Muut laskennalliset kustannukset yhteensä]]</f>
        <v>19307998.578631755</v>
      </c>
      <c r="H292" s="444">
        <v>4290.5200000000004</v>
      </c>
      <c r="I292" s="17">
        <v>13244835.240000002</v>
      </c>
      <c r="J292" s="17">
        <v>6063163.3386317529</v>
      </c>
      <c r="K292" s="37">
        <v>124529.54613434049</v>
      </c>
      <c r="L292" s="15">
        <v>-179256.61043487067</v>
      </c>
      <c r="M292" s="14">
        <v>6008436.2743312232</v>
      </c>
      <c r="N292" s="38">
        <v>2225377.9664542447</v>
      </c>
      <c r="O292" s="410">
        <f>SUM(Yhteenveto[[#This Row],[Valtionosuus ennen verotuloihin perustuvaa valtionosuuksien tasausta]]+Yhteenveto[[#This Row],[Verotuloihin perustuva valtionosuuksien tasaus]])</f>
        <v>8233814.2407854684</v>
      </c>
      <c r="P292" s="412">
        <v>1321725.7392</v>
      </c>
      <c r="Q292" s="411">
        <v>1973037.8504256611</v>
      </c>
      <c r="R292" s="411">
        <v>-12537.67013299632</v>
      </c>
      <c r="S292" s="139">
        <f>SUM(Yhteenveto[[#This Row],[Kunnan  peruspalvelujen valtionosuus ]:[Verolykkäysten takaisinperintä vuonna 2022]])</f>
        <v>11516040.160278132</v>
      </c>
      <c r="T292" s="39">
        <v>959670</v>
      </c>
    </row>
    <row r="293" spans="1:20" ht="15" x14ac:dyDescent="0.25">
      <c r="A293" s="36">
        <v>936</v>
      </c>
      <c r="B293" s="13" t="s">
        <v>303</v>
      </c>
      <c r="C293" s="15">
        <v>6510</v>
      </c>
      <c r="D293" s="15">
        <v>29601942.340000004</v>
      </c>
      <c r="E293" s="15">
        <v>13939283.308718</v>
      </c>
      <c r="F293" s="15">
        <v>2027248.0333610103</v>
      </c>
      <c r="G293" s="15">
        <f>Yhteenveto[[#This Row],[Ikärakenne, laskennallinen kustannus]]+Yhteenveto[[#This Row],[Sairastavuus, laskennallinen kustannus]]+Yhteenveto[[#This Row],[Muut laskennalliset kustannukset yhteensä]]</f>
        <v>45568473.68207901</v>
      </c>
      <c r="H293" s="444">
        <v>4290.5200000000004</v>
      </c>
      <c r="I293" s="17">
        <v>27931285.200000003</v>
      </c>
      <c r="J293" s="17">
        <v>17637188.482079007</v>
      </c>
      <c r="K293" s="37">
        <v>1132889.9125696036</v>
      </c>
      <c r="L293" s="15">
        <v>-532693.89670767274</v>
      </c>
      <c r="M293" s="14">
        <v>18237384.497940939</v>
      </c>
      <c r="N293" s="38">
        <v>4421532.8735987023</v>
      </c>
      <c r="O293" s="410">
        <f>SUM(Yhteenveto[[#This Row],[Valtionosuus ennen verotuloihin perustuvaa valtionosuuksien tasausta]]+Yhteenveto[[#This Row],[Verotuloihin perustuva valtionosuuksien tasaus]])</f>
        <v>22658917.371539641</v>
      </c>
      <c r="P293" s="412">
        <v>73180.800399999993</v>
      </c>
      <c r="Q293" s="411">
        <v>4501442.8500749925</v>
      </c>
      <c r="R293" s="411">
        <v>-26043.813226279639</v>
      </c>
      <c r="S293" s="139">
        <f>SUM(Yhteenveto[[#This Row],[Kunnan  peruspalvelujen valtionosuus ]:[Verolykkäysten takaisinperintä vuonna 2022]])</f>
        <v>27207497.208788354</v>
      </c>
      <c r="T293" s="39">
        <v>2267292</v>
      </c>
    </row>
    <row r="294" spans="1:20" ht="15" x14ac:dyDescent="0.25">
      <c r="A294" s="36">
        <v>946</v>
      </c>
      <c r="B294" s="13" t="s">
        <v>304</v>
      </c>
      <c r="C294" s="15">
        <v>6388</v>
      </c>
      <c r="D294" s="15">
        <v>28745997.569999997</v>
      </c>
      <c r="E294" s="15">
        <v>7853223.0356031191</v>
      </c>
      <c r="F294" s="15">
        <v>3854148.9682226647</v>
      </c>
      <c r="G294" s="15">
        <f>Yhteenveto[[#This Row],[Ikärakenne, laskennallinen kustannus]]+Yhteenveto[[#This Row],[Sairastavuus, laskennallinen kustannus]]+Yhteenveto[[#This Row],[Muut laskennalliset kustannukset yhteensä]]</f>
        <v>40453369.573825777</v>
      </c>
      <c r="H294" s="444">
        <v>4290.5200000000004</v>
      </c>
      <c r="I294" s="17">
        <v>27407841.760000002</v>
      </c>
      <c r="J294" s="17">
        <v>13045527.813825775</v>
      </c>
      <c r="K294" s="37">
        <v>210941.55390877527</v>
      </c>
      <c r="L294" s="15">
        <v>67657.798933375452</v>
      </c>
      <c r="M294" s="14">
        <v>13324127.166667925</v>
      </c>
      <c r="N294" s="38">
        <v>4219799.2094805939</v>
      </c>
      <c r="O294" s="410">
        <f>SUM(Yhteenveto[[#This Row],[Valtionosuus ennen verotuloihin perustuvaa valtionosuuksien tasausta]]+Yhteenveto[[#This Row],[Verotuloihin perustuva valtionosuuksien tasaus]])</f>
        <v>17543926.376148518</v>
      </c>
      <c r="P294" s="412">
        <v>-155006.17600000004</v>
      </c>
      <c r="Q294" s="411">
        <v>4240264.7824826567</v>
      </c>
      <c r="R294" s="411">
        <v>-27013.082265096516</v>
      </c>
      <c r="S294" s="139">
        <f>SUM(Yhteenveto[[#This Row],[Kunnan  peruspalvelujen valtionosuus ]:[Verolykkäysten takaisinperintä vuonna 2022]])</f>
        <v>21602171.900366079</v>
      </c>
      <c r="T294" s="39">
        <v>1800181</v>
      </c>
    </row>
    <row r="295" spans="1:20" ht="15" x14ac:dyDescent="0.25">
      <c r="A295" s="36">
        <v>976</v>
      </c>
      <c r="B295" s="13" t="s">
        <v>305</v>
      </c>
      <c r="C295" s="15">
        <v>3890</v>
      </c>
      <c r="D295" s="15">
        <v>17251132.369999997</v>
      </c>
      <c r="E295" s="15">
        <v>7795759.8884044066</v>
      </c>
      <c r="F295" s="15">
        <v>2516936.9724515602</v>
      </c>
      <c r="G295" s="15">
        <f>Yhteenveto[[#This Row],[Ikärakenne, laskennallinen kustannus]]+Yhteenveto[[#This Row],[Sairastavuus, laskennallinen kustannus]]+Yhteenveto[[#This Row],[Muut laskennalliset kustannukset yhteensä]]</f>
        <v>27563829.230855964</v>
      </c>
      <c r="H295" s="444">
        <v>4290.5200000000004</v>
      </c>
      <c r="I295" s="17">
        <v>16690122.800000003</v>
      </c>
      <c r="J295" s="17">
        <v>10873706.430855962</v>
      </c>
      <c r="K295" s="37">
        <v>4403310.7981158905</v>
      </c>
      <c r="L295" s="15">
        <v>-332964.14983276138</v>
      </c>
      <c r="M295" s="14">
        <v>14944053.079139091</v>
      </c>
      <c r="N295" s="38">
        <v>3406148.7390478631</v>
      </c>
      <c r="O295" s="410">
        <f>SUM(Yhteenveto[[#This Row],[Valtionosuus ennen verotuloihin perustuvaa valtionosuuksien tasausta]]+Yhteenveto[[#This Row],[Verotuloihin perustuva valtionosuuksien tasaus]])</f>
        <v>18350201.818186954</v>
      </c>
      <c r="P295" s="412">
        <v>-58127.316000000006</v>
      </c>
      <c r="Q295" s="411">
        <v>2613368.131483621</v>
      </c>
      <c r="R295" s="411">
        <v>-15115.200037269642</v>
      </c>
      <c r="S295" s="139">
        <f>SUM(Yhteenveto[[#This Row],[Kunnan  peruspalvelujen valtionosuus ]:[Verolykkäysten takaisinperintä vuonna 2022]])</f>
        <v>20890327.433633305</v>
      </c>
      <c r="T295" s="39">
        <v>1740861</v>
      </c>
    </row>
    <row r="296" spans="1:20" ht="15" x14ac:dyDescent="0.25">
      <c r="A296" s="36">
        <v>977</v>
      </c>
      <c r="B296" s="13" t="s">
        <v>306</v>
      </c>
      <c r="C296" s="15">
        <v>15304</v>
      </c>
      <c r="D296" s="15">
        <v>66537747.599999994</v>
      </c>
      <c r="E296" s="15">
        <v>26026814.873297632</v>
      </c>
      <c r="F296" s="15">
        <v>2636312.2973626927</v>
      </c>
      <c r="G296" s="15">
        <f>Yhteenveto[[#This Row],[Ikärakenne, laskennallinen kustannus]]+Yhteenveto[[#This Row],[Sairastavuus, laskennallinen kustannus]]+Yhteenveto[[#This Row],[Muut laskennalliset kustannukset yhteensä]]</f>
        <v>95200874.770660311</v>
      </c>
      <c r="H296" s="444">
        <v>4290.5200000000004</v>
      </c>
      <c r="I296" s="17">
        <v>65662118.080000006</v>
      </c>
      <c r="J296" s="17">
        <v>29538756.690660305</v>
      </c>
      <c r="K296" s="37">
        <v>720995.50876873091</v>
      </c>
      <c r="L296" s="15">
        <v>-940597.35748407827</v>
      </c>
      <c r="M296" s="14">
        <v>29319154.841944955</v>
      </c>
      <c r="N296" s="38">
        <v>10596324.119473163</v>
      </c>
      <c r="O296" s="410">
        <f>SUM(Yhteenveto[[#This Row],[Valtionosuus ennen verotuloihin perustuvaa valtionosuuksien tasausta]]+Yhteenveto[[#This Row],[Verotuloihin perustuva valtionosuuksien tasaus]])</f>
        <v>39915478.961418122</v>
      </c>
      <c r="P296" s="412">
        <v>237546.96472000016</v>
      </c>
      <c r="Q296" s="411">
        <v>7683576.6676182728</v>
      </c>
      <c r="R296" s="411">
        <v>-66905.452289249937</v>
      </c>
      <c r="S296" s="139">
        <f>SUM(Yhteenveto[[#This Row],[Kunnan  peruspalvelujen valtionosuus ]:[Verolykkäysten takaisinperintä vuonna 2022]])</f>
        <v>47769697.141467147</v>
      </c>
      <c r="T296" s="39">
        <v>3980808</v>
      </c>
    </row>
    <row r="297" spans="1:20" ht="15" x14ac:dyDescent="0.25">
      <c r="A297" s="36">
        <v>980</v>
      </c>
      <c r="B297" s="13" t="s">
        <v>307</v>
      </c>
      <c r="C297" s="15">
        <v>33352</v>
      </c>
      <c r="D297" s="15">
        <v>138751599.22999999</v>
      </c>
      <c r="E297" s="15">
        <v>35183068.598015159</v>
      </c>
      <c r="F297" s="15">
        <v>5817470.8627591506</v>
      </c>
      <c r="G297" s="15">
        <f>Yhteenveto[[#This Row],[Ikärakenne, laskennallinen kustannus]]+Yhteenveto[[#This Row],[Sairastavuus, laskennallinen kustannus]]+Yhteenveto[[#This Row],[Muut laskennalliset kustannukset yhteensä]]</f>
        <v>179752138.69077429</v>
      </c>
      <c r="H297" s="444">
        <v>4290.5200000000004</v>
      </c>
      <c r="I297" s="17">
        <v>143097423.04000002</v>
      </c>
      <c r="J297" s="17">
        <v>36654715.65077427</v>
      </c>
      <c r="K297" s="37">
        <v>599983.9262150327</v>
      </c>
      <c r="L297" s="15">
        <v>-2698095.3837169423</v>
      </c>
      <c r="M297" s="14">
        <v>34556604.19327236</v>
      </c>
      <c r="N297" s="38">
        <v>7395869.7353873085</v>
      </c>
      <c r="O297" s="410">
        <f>SUM(Yhteenveto[[#This Row],[Valtionosuus ennen verotuloihin perustuvaa valtionosuuksien tasausta]]+Yhteenveto[[#This Row],[Verotuloihin perustuva valtionosuuksien tasaus]])</f>
        <v>41952473.92865967</v>
      </c>
      <c r="P297" s="412">
        <v>-1030326.0518719995</v>
      </c>
      <c r="Q297" s="411">
        <v>13603573.611402953</v>
      </c>
      <c r="R297" s="411">
        <v>-155317.9455308482</v>
      </c>
      <c r="S297" s="139">
        <f>SUM(Yhteenveto[[#This Row],[Kunnan  peruspalvelujen valtionosuus ]:[Verolykkäysten takaisinperintä vuonna 2022]])</f>
        <v>54370403.542659774</v>
      </c>
      <c r="T297" s="39">
        <v>4530867</v>
      </c>
    </row>
    <row r="298" spans="1:20" ht="15" x14ac:dyDescent="0.25">
      <c r="A298" s="36">
        <v>981</v>
      </c>
      <c r="B298" s="13" t="s">
        <v>308</v>
      </c>
      <c r="C298" s="15">
        <v>2314</v>
      </c>
      <c r="D298" s="15">
        <v>9185736.7300000004</v>
      </c>
      <c r="E298" s="15">
        <v>3076201.2569947052</v>
      </c>
      <c r="F298" s="15">
        <v>478882.85527993878</v>
      </c>
      <c r="G298" s="15">
        <f>Yhteenveto[[#This Row],[Ikärakenne, laskennallinen kustannus]]+Yhteenveto[[#This Row],[Sairastavuus, laskennallinen kustannus]]+Yhteenveto[[#This Row],[Muut laskennalliset kustannukset yhteensä]]</f>
        <v>12740820.842274645</v>
      </c>
      <c r="H298" s="444">
        <v>4290.5200000000004</v>
      </c>
      <c r="I298" s="17">
        <v>9928263.2800000012</v>
      </c>
      <c r="J298" s="17">
        <v>2812557.5622746442</v>
      </c>
      <c r="K298" s="37">
        <v>38029.075225565473</v>
      </c>
      <c r="L298" s="15">
        <v>-68999.717735244427</v>
      </c>
      <c r="M298" s="14">
        <v>2781586.9197649653</v>
      </c>
      <c r="N298" s="38">
        <v>1873774.9126931115</v>
      </c>
      <c r="O298" s="410">
        <f>SUM(Yhteenveto[[#This Row],[Valtionosuus ennen verotuloihin perustuvaa valtionosuuksien tasausta]]+Yhteenveto[[#This Row],[Verotuloihin perustuva valtionosuuksien tasaus]])</f>
        <v>4655361.832458077</v>
      </c>
      <c r="P298" s="412">
        <v>-110292.856</v>
      </c>
      <c r="Q298" s="411">
        <v>1559664.647414207</v>
      </c>
      <c r="R298" s="411">
        <v>-9383.3796235625523</v>
      </c>
      <c r="S298" s="139">
        <f>SUM(Yhteenveto[[#This Row],[Kunnan  peruspalvelujen valtionosuus ]:[Verolykkäysten takaisinperintä vuonna 2022]])</f>
        <v>6095350.2442487217</v>
      </c>
      <c r="T298" s="39">
        <v>507946</v>
      </c>
    </row>
    <row r="299" spans="1:20" ht="15" x14ac:dyDescent="0.25">
      <c r="A299" s="36">
        <v>989</v>
      </c>
      <c r="B299" s="13" t="s">
        <v>309</v>
      </c>
      <c r="C299" s="15">
        <v>5522</v>
      </c>
      <c r="D299" s="15">
        <v>23151154.879999999</v>
      </c>
      <c r="E299" s="15">
        <v>11059122.607410267</v>
      </c>
      <c r="F299" s="15">
        <v>1378819.5666448381</v>
      </c>
      <c r="G299" s="15">
        <f>Yhteenveto[[#This Row],[Ikärakenne, laskennallinen kustannus]]+Yhteenveto[[#This Row],[Sairastavuus, laskennallinen kustannus]]+Yhteenveto[[#This Row],[Muut laskennalliset kustannukset yhteensä]]</f>
        <v>35589097.054055102</v>
      </c>
      <c r="H299" s="444">
        <v>4290.5200000000004</v>
      </c>
      <c r="I299" s="17">
        <v>23692251.440000001</v>
      </c>
      <c r="J299" s="17">
        <v>11896845.614055101</v>
      </c>
      <c r="K299" s="37">
        <v>630031.62278559047</v>
      </c>
      <c r="L299" s="15">
        <v>-108865.03310499719</v>
      </c>
      <c r="M299" s="14">
        <v>12418012.203735694</v>
      </c>
      <c r="N299" s="38">
        <v>4308071.0083348183</v>
      </c>
      <c r="O299" s="410">
        <f>SUM(Yhteenveto[[#This Row],[Valtionosuus ennen verotuloihin perustuvaa valtionosuuksien tasausta]]+Yhteenveto[[#This Row],[Verotuloihin perustuva valtionosuuksien tasaus]])</f>
        <v>16726083.212070514</v>
      </c>
      <c r="P299" s="412">
        <v>177437.35819999996</v>
      </c>
      <c r="Q299" s="411">
        <v>3676358.5512312688</v>
      </c>
      <c r="R299" s="411">
        <v>-23741.284964303537</v>
      </c>
      <c r="S299" s="139">
        <f>SUM(Yhteenveto[[#This Row],[Kunnan  peruspalvelujen valtionosuus ]:[Verolykkäysten takaisinperintä vuonna 2022]])</f>
        <v>20556137.836537477</v>
      </c>
      <c r="T299" s="39">
        <v>1713012</v>
      </c>
    </row>
    <row r="300" spans="1:20" ht="15" x14ac:dyDescent="0.25">
      <c r="A300" s="36">
        <v>992</v>
      </c>
      <c r="B300" s="13" t="s">
        <v>310</v>
      </c>
      <c r="C300" s="15">
        <v>18577</v>
      </c>
      <c r="D300" s="15">
        <v>77021988.299999997</v>
      </c>
      <c r="E300" s="15">
        <v>34953224.482623287</v>
      </c>
      <c r="F300" s="15">
        <v>4404930.6583483964</v>
      </c>
      <c r="G300" s="15">
        <f>Yhteenveto[[#This Row],[Ikärakenne, laskennallinen kustannus]]+Yhteenveto[[#This Row],[Sairastavuus, laskennallinen kustannus]]+Yhteenveto[[#This Row],[Muut laskennalliset kustannukset yhteensä]]</f>
        <v>116380143.44097169</v>
      </c>
      <c r="H300" s="444">
        <v>4290.5200000000004</v>
      </c>
      <c r="I300" s="17">
        <v>79704990.040000007</v>
      </c>
      <c r="J300" s="17">
        <v>36675153.400971681</v>
      </c>
      <c r="K300" s="37">
        <v>838908.54442641709</v>
      </c>
      <c r="L300" s="15">
        <v>-888640.30232003634</v>
      </c>
      <c r="M300" s="14">
        <v>36625421.643078066</v>
      </c>
      <c r="N300" s="38">
        <v>6547462.985583555</v>
      </c>
      <c r="O300" s="410">
        <f>SUM(Yhteenveto[[#This Row],[Valtionosuus ennen verotuloihin perustuvaa valtionosuuksien tasausta]]+Yhteenveto[[#This Row],[Verotuloihin perustuva valtionosuuksien tasaus]])</f>
        <v>43172884.628661618</v>
      </c>
      <c r="P300" s="412">
        <v>-127865.19076</v>
      </c>
      <c r="Q300" s="411">
        <v>9573660.5950827263</v>
      </c>
      <c r="R300" s="411">
        <v>-86174.888975835027</v>
      </c>
      <c r="S300" s="139">
        <f>SUM(Yhteenveto[[#This Row],[Kunnan  peruspalvelujen valtionosuus ]:[Verolykkäysten takaisinperintä vuonna 2022]])</f>
        <v>52532505.14400851</v>
      </c>
      <c r="T300" s="39">
        <v>4377709</v>
      </c>
    </row>
    <row r="301" spans="1:20" ht="15" x14ac:dyDescent="0.25">
      <c r="A301" s="36">
        <v>90000231</v>
      </c>
      <c r="B301" s="13" t="s">
        <v>311</v>
      </c>
      <c r="C301" s="15"/>
      <c r="D301" s="15"/>
      <c r="E301" s="15"/>
      <c r="F301" s="15"/>
      <c r="G301" s="15"/>
      <c r="H301" s="16"/>
      <c r="I301" s="17"/>
      <c r="J301" s="17"/>
      <c r="K301" s="37"/>
      <c r="L301" s="15"/>
      <c r="M301" s="14"/>
      <c r="N301" s="38"/>
      <c r="O301" s="410"/>
      <c r="P301" s="412">
        <v>1786461.3892752863</v>
      </c>
      <c r="Q301" s="411"/>
      <c r="R301" s="411"/>
      <c r="S301" s="139">
        <f>SUM(Yhteenveto[[#This Row],[Kunnan  peruspalvelujen valtionosuus ]:[Verolykkäysten takaisinperintä vuonna 2022]])</f>
        <v>1786461.3892752863</v>
      </c>
      <c r="T301" s="39">
        <v>148872</v>
      </c>
    </row>
    <row r="302" spans="1:20" ht="15" x14ac:dyDescent="0.25">
      <c r="A302" s="41">
        <v>90000281</v>
      </c>
      <c r="B302" s="31" t="s">
        <v>312</v>
      </c>
      <c r="C302" s="42"/>
      <c r="D302" s="42"/>
      <c r="E302" s="42"/>
      <c r="F302" s="42"/>
      <c r="G302" s="15"/>
      <c r="H302" s="16"/>
      <c r="I302" s="17"/>
      <c r="J302" s="17"/>
      <c r="K302" s="15"/>
      <c r="L302" s="15"/>
      <c r="M302" s="18"/>
      <c r="N302" s="15"/>
      <c r="O302" s="410"/>
      <c r="P302" s="412">
        <v>2548347.4629623028</v>
      </c>
      <c r="Q302" s="411"/>
      <c r="R302" s="411"/>
      <c r="S302" s="139">
        <f>SUM(Yhteenveto[[#This Row],[Kunnan  peruspalvelujen valtionosuus ]:[Verolykkäysten takaisinperintä vuonna 2022]])</f>
        <v>2548347.4629623028</v>
      </c>
      <c r="T302" s="39">
        <v>212362</v>
      </c>
    </row>
    <row r="303" spans="1:20" ht="15" x14ac:dyDescent="0.25">
      <c r="A303" s="41">
        <v>90000381</v>
      </c>
      <c r="B303" s="31" t="s">
        <v>313</v>
      </c>
      <c r="C303" s="42"/>
      <c r="D303" s="42"/>
      <c r="E303" s="42"/>
      <c r="F303" s="42"/>
      <c r="G303" s="15"/>
      <c r="H303" s="16"/>
      <c r="I303" s="17"/>
      <c r="J303" s="17"/>
      <c r="K303" s="15"/>
      <c r="L303" s="15"/>
      <c r="M303" s="18"/>
      <c r="N303" s="15"/>
      <c r="O303" s="410"/>
      <c r="P303" s="412">
        <v>1116429.2780803177</v>
      </c>
      <c r="Q303" s="411"/>
      <c r="R303" s="411"/>
      <c r="S303" s="139">
        <f>SUM(Yhteenveto[[#This Row],[Kunnan  peruspalvelujen valtionosuus ]:[Verolykkäysten takaisinperintä vuonna 2022]])</f>
        <v>1116429.2780803177</v>
      </c>
      <c r="T303" s="39">
        <v>93036</v>
      </c>
    </row>
    <row r="304" spans="1:20" ht="15" x14ac:dyDescent="0.25">
      <c r="A304" s="41">
        <v>90000691</v>
      </c>
      <c r="B304" s="31" t="s">
        <v>314</v>
      </c>
      <c r="C304" s="42"/>
      <c r="D304" s="42"/>
      <c r="E304" s="42"/>
      <c r="F304" s="42"/>
      <c r="G304" s="15"/>
      <c r="H304" s="16"/>
      <c r="I304" s="17"/>
      <c r="J304" s="17"/>
      <c r="K304" s="15"/>
      <c r="L304" s="15"/>
      <c r="M304" s="18"/>
      <c r="N304" s="15"/>
      <c r="O304" s="410"/>
      <c r="P304" s="412">
        <v>2211840.5077360892</v>
      </c>
      <c r="Q304" s="411"/>
      <c r="R304" s="411"/>
      <c r="S304" s="139">
        <f>SUM(Yhteenveto[[#This Row],[Kunnan  peruspalvelujen valtionosuus ]:[Verolykkäysten takaisinperintä vuonna 2022]])</f>
        <v>2211840.5077360892</v>
      </c>
      <c r="T304" s="39">
        <v>184320</v>
      </c>
    </row>
    <row r="305" spans="1:22" ht="15" x14ac:dyDescent="0.25">
      <c r="A305" s="41">
        <v>90000851</v>
      </c>
      <c r="B305" s="31" t="s">
        <v>315</v>
      </c>
      <c r="C305" s="42"/>
      <c r="D305" s="42"/>
      <c r="E305" s="42"/>
      <c r="F305" s="42"/>
      <c r="G305" s="15"/>
      <c r="H305" s="16"/>
      <c r="I305" s="17"/>
      <c r="J305" s="17"/>
      <c r="K305" s="15"/>
      <c r="L305" s="15"/>
      <c r="M305" s="18"/>
      <c r="N305" s="15"/>
      <c r="O305" s="410"/>
      <c r="P305" s="412">
        <v>4988647.6116602067</v>
      </c>
      <c r="Q305" s="411"/>
      <c r="R305" s="411"/>
      <c r="S305" s="139">
        <f>SUM(Yhteenveto[[#This Row],[Kunnan  peruspalvelujen valtionosuus ]:[Verolykkäysten takaisinperintä vuonna 2022]])</f>
        <v>4988647.6116602067</v>
      </c>
      <c r="T305" s="39">
        <v>415721</v>
      </c>
    </row>
    <row r="306" spans="1:22" ht="15" x14ac:dyDescent="0.25">
      <c r="A306" s="41">
        <v>90000901</v>
      </c>
      <c r="B306" s="31" t="s">
        <v>316</v>
      </c>
      <c r="C306" s="42"/>
      <c r="D306" s="42"/>
      <c r="E306" s="42"/>
      <c r="F306" s="42"/>
      <c r="G306" s="15"/>
      <c r="H306" s="16"/>
      <c r="I306" s="17"/>
      <c r="J306" s="17"/>
      <c r="K306" s="15"/>
      <c r="L306" s="15"/>
      <c r="M306" s="18"/>
      <c r="N306" s="15"/>
      <c r="O306" s="410"/>
      <c r="P306" s="412">
        <v>3777430.5715257442</v>
      </c>
      <c r="Q306" s="411"/>
      <c r="R306" s="411"/>
      <c r="S306" s="139">
        <f>SUM(Yhteenveto[[#This Row],[Kunnan  peruspalvelujen valtionosuus ]:[Verolykkäysten takaisinperintä vuonna 2022]])</f>
        <v>3777430.5715257442</v>
      </c>
      <c r="T306" s="39">
        <v>314786</v>
      </c>
    </row>
    <row r="307" spans="1:22" ht="15" x14ac:dyDescent="0.25">
      <c r="A307" s="41">
        <v>90001171</v>
      </c>
      <c r="B307" s="31" t="s">
        <v>317</v>
      </c>
      <c r="C307" s="42"/>
      <c r="D307" s="42"/>
      <c r="E307" s="42"/>
      <c r="F307" s="42"/>
      <c r="G307" s="15"/>
      <c r="H307" s="16"/>
      <c r="I307" s="17"/>
      <c r="J307" s="17"/>
      <c r="K307" s="15"/>
      <c r="L307" s="15"/>
      <c r="M307" s="18"/>
      <c r="N307" s="15"/>
      <c r="O307" s="410"/>
      <c r="P307" s="412">
        <v>1139556.4040284343</v>
      </c>
      <c r="Q307" s="411"/>
      <c r="R307" s="411"/>
      <c r="S307" s="139">
        <f>SUM(Yhteenveto[[#This Row],[Kunnan  peruspalvelujen valtionosuus ]:[Verolykkäysten takaisinperintä vuonna 2022]])</f>
        <v>1139556.4040284343</v>
      </c>
      <c r="T307" s="39">
        <v>94963</v>
      </c>
    </row>
    <row r="308" spans="1:22" ht="15" x14ac:dyDescent="0.25">
      <c r="A308" s="41">
        <v>90001361</v>
      </c>
      <c r="B308" s="31" t="s">
        <v>318</v>
      </c>
      <c r="C308" s="42"/>
      <c r="D308" s="42"/>
      <c r="E308" s="42"/>
      <c r="F308" s="42"/>
      <c r="G308" s="15"/>
      <c r="H308" s="16"/>
      <c r="I308" s="17"/>
      <c r="J308" s="17"/>
      <c r="K308" s="15"/>
      <c r="L308" s="15"/>
      <c r="M308" s="18"/>
      <c r="N308" s="15"/>
      <c r="O308" s="410"/>
      <c r="P308" s="412">
        <v>3037071.6339413766</v>
      </c>
      <c r="Q308" s="411"/>
      <c r="R308" s="411"/>
      <c r="S308" s="139">
        <f>SUM(Yhteenveto[[#This Row],[Kunnan  peruspalvelujen valtionosuus ]:[Verolykkäysten takaisinperintä vuonna 2022]])</f>
        <v>3037071.6339413766</v>
      </c>
      <c r="T308" s="39">
        <v>253089</v>
      </c>
    </row>
    <row r="309" spans="1:22" ht="15" x14ac:dyDescent="0.25">
      <c r="A309" s="41">
        <v>90001481</v>
      </c>
      <c r="B309" s="31" t="s">
        <v>319</v>
      </c>
      <c r="C309" s="42"/>
      <c r="D309" s="42"/>
      <c r="E309" s="42"/>
      <c r="F309" s="42"/>
      <c r="G309" s="15"/>
      <c r="H309" s="16"/>
      <c r="I309" s="17"/>
      <c r="J309" s="17"/>
      <c r="K309" s="15"/>
      <c r="L309" s="15"/>
      <c r="M309" s="18"/>
      <c r="N309" s="15"/>
      <c r="O309" s="410"/>
      <c r="P309" s="412">
        <v>6813047.66924397</v>
      </c>
      <c r="Q309" s="411"/>
      <c r="R309" s="411"/>
      <c r="S309" s="139">
        <f>SUM(Yhteenveto[[#This Row],[Kunnan  peruspalvelujen valtionosuus ]:[Verolykkäysten takaisinperintä vuonna 2022]])</f>
        <v>6813047.66924397</v>
      </c>
      <c r="T309" s="39">
        <v>567754</v>
      </c>
    </row>
    <row r="310" spans="1:22" ht="15" x14ac:dyDescent="0.25">
      <c r="A310" s="41">
        <v>90001791</v>
      </c>
      <c r="B310" s="31" t="s">
        <v>320</v>
      </c>
      <c r="C310" s="42"/>
      <c r="D310" s="42"/>
      <c r="E310" s="42"/>
      <c r="F310" s="42"/>
      <c r="G310" s="15"/>
      <c r="H310" s="16"/>
      <c r="I310" s="17"/>
      <c r="J310" s="17"/>
      <c r="K310" s="15"/>
      <c r="L310" s="15"/>
      <c r="M310" s="18"/>
      <c r="N310" s="15"/>
      <c r="O310" s="410"/>
      <c r="P310" s="412">
        <v>5783236.0232523531</v>
      </c>
      <c r="Q310" s="411"/>
      <c r="R310" s="411"/>
      <c r="S310" s="139">
        <f>SUM(Yhteenveto[[#This Row],[Kunnan  peruspalvelujen valtionosuus ]:[Verolykkäysten takaisinperintä vuonna 2022]])</f>
        <v>5783236.0232523531</v>
      </c>
      <c r="T310" s="39">
        <v>481936</v>
      </c>
    </row>
    <row r="311" spans="1:22" ht="15" x14ac:dyDescent="0.25">
      <c r="A311" s="41">
        <v>90001801</v>
      </c>
      <c r="B311" s="31" t="s">
        <v>321</v>
      </c>
      <c r="C311" s="42"/>
      <c r="D311" s="42"/>
      <c r="E311" s="42"/>
      <c r="F311" s="42"/>
      <c r="G311" s="15"/>
      <c r="H311" s="16"/>
      <c r="I311" s="17"/>
      <c r="J311" s="17"/>
      <c r="K311" s="15"/>
      <c r="L311" s="15"/>
      <c r="M311" s="18"/>
      <c r="N311" s="15"/>
      <c r="O311" s="410"/>
      <c r="P311" s="412">
        <v>4591970.8564908653</v>
      </c>
      <c r="Q311" s="411"/>
      <c r="R311" s="411"/>
      <c r="S311" s="139">
        <f>SUM(Yhteenveto[[#This Row],[Kunnan  peruspalvelujen valtionosuus ]:[Verolykkäysten takaisinperintä vuonna 2022]])</f>
        <v>4591970.8564908653</v>
      </c>
      <c r="T311" s="39">
        <v>382664</v>
      </c>
    </row>
    <row r="312" spans="1:22" ht="15" x14ac:dyDescent="0.25">
      <c r="A312" s="41">
        <v>90002401</v>
      </c>
      <c r="B312" s="31" t="s">
        <v>322</v>
      </c>
      <c r="C312" s="42"/>
      <c r="D312" s="42"/>
      <c r="E312" s="42"/>
      <c r="F312" s="42"/>
      <c r="G312" s="15"/>
      <c r="H312" s="16"/>
      <c r="I312" s="17"/>
      <c r="J312" s="17"/>
      <c r="K312" s="15"/>
      <c r="L312" s="15"/>
      <c r="M312" s="18"/>
      <c r="N312" s="15"/>
      <c r="O312" s="410"/>
      <c r="P312" s="412">
        <v>4922150.5791463694</v>
      </c>
      <c r="Q312" s="411"/>
      <c r="R312" s="411"/>
      <c r="S312" s="139">
        <f>SUM(Yhteenveto[[#This Row],[Kunnan  peruspalvelujen valtionosuus ]:[Verolykkäysten takaisinperintä vuonna 2022]])</f>
        <v>4922150.5791463694</v>
      </c>
      <c r="T312" s="39">
        <v>410179</v>
      </c>
    </row>
    <row r="313" spans="1:22" ht="15" x14ac:dyDescent="0.25">
      <c r="A313" s="41">
        <v>90003031</v>
      </c>
      <c r="B313" s="31" t="s">
        <v>323</v>
      </c>
      <c r="C313" s="42"/>
      <c r="D313" s="42"/>
      <c r="E313" s="42"/>
      <c r="F313" s="42"/>
      <c r="G313" s="15"/>
      <c r="H313" s="16"/>
      <c r="I313" s="17"/>
      <c r="J313" s="17"/>
      <c r="K313" s="15"/>
      <c r="L313" s="15"/>
      <c r="M313" s="18"/>
      <c r="N313" s="15"/>
      <c r="O313" s="410"/>
      <c r="P313" s="412">
        <v>5355602.3736456661</v>
      </c>
      <c r="Q313" s="411"/>
      <c r="R313" s="411"/>
      <c r="S313" s="139">
        <f>SUM(Yhteenveto[[#This Row],[Kunnan  peruspalvelujen valtionosuus ]:[Verolykkäysten takaisinperintä vuonna 2022]])</f>
        <v>5355602.3736456661</v>
      </c>
      <c r="T313" s="39">
        <v>446300</v>
      </c>
    </row>
    <row r="314" spans="1:22" ht="15" x14ac:dyDescent="0.25">
      <c r="A314" s="41">
        <v>90003241</v>
      </c>
      <c r="B314" s="31" t="s">
        <v>324</v>
      </c>
      <c r="C314" s="42"/>
      <c r="D314" s="42"/>
      <c r="E314" s="42"/>
      <c r="F314" s="42"/>
      <c r="G314" s="15"/>
      <c r="H314" s="16"/>
      <c r="I314" s="17"/>
      <c r="J314" s="17"/>
      <c r="K314" s="15"/>
      <c r="L314" s="15"/>
      <c r="M314" s="18"/>
      <c r="N314" s="15"/>
      <c r="O314" s="410"/>
      <c r="P314" s="412">
        <v>5953416.761361137</v>
      </c>
      <c r="Q314" s="411"/>
      <c r="R314" s="411"/>
      <c r="S314" s="139">
        <f>SUM(Yhteenveto[[#This Row],[Kunnan  peruspalvelujen valtionosuus ]:[Verolykkäysten takaisinperintä vuonna 2022]])</f>
        <v>5953416.761361137</v>
      </c>
      <c r="T314" s="39">
        <v>496118</v>
      </c>
    </row>
    <row r="315" spans="1:22" ht="15" x14ac:dyDescent="0.25">
      <c r="A315" s="41">
        <v>90003941</v>
      </c>
      <c r="B315" s="31" t="s">
        <v>325</v>
      </c>
      <c r="C315" s="42"/>
      <c r="D315" s="42"/>
      <c r="E315" s="42"/>
      <c r="F315" s="42"/>
      <c r="G315" s="15"/>
      <c r="H315" s="16"/>
      <c r="I315" s="17"/>
      <c r="J315" s="17"/>
      <c r="K315" s="15"/>
      <c r="L315" s="15"/>
      <c r="M315" s="18"/>
      <c r="N315" s="15"/>
      <c r="O315" s="410"/>
      <c r="P315" s="412">
        <v>3945356.7784886421</v>
      </c>
      <c r="Q315" s="411"/>
      <c r="R315" s="411"/>
      <c r="S315" s="139">
        <f>SUM(Yhteenveto[[#This Row],[Kunnan  peruspalvelujen valtionosuus ]:[Verolykkäysten takaisinperintä vuonna 2022]])</f>
        <v>3945356.7784886421</v>
      </c>
      <c r="T315" s="39">
        <v>328780</v>
      </c>
    </row>
    <row r="316" spans="1:22" s="51" customFormat="1" ht="15" x14ac:dyDescent="0.25">
      <c r="A316" s="43">
        <v>90004041</v>
      </c>
      <c r="B316" s="44" t="s">
        <v>326</v>
      </c>
      <c r="C316" s="45"/>
      <c r="D316" s="45"/>
      <c r="E316" s="45"/>
      <c r="F316" s="45"/>
      <c r="G316" s="15"/>
      <c r="H316" s="46"/>
      <c r="I316" s="47"/>
      <c r="J316" s="47"/>
      <c r="K316" s="15"/>
      <c r="L316" s="15"/>
      <c r="M316" s="48"/>
      <c r="N316" s="15"/>
      <c r="O316" s="410"/>
      <c r="P316" s="412">
        <v>7442861.8538687862</v>
      </c>
      <c r="Q316" s="411"/>
      <c r="R316" s="411"/>
      <c r="S316" s="139">
        <f>SUM(Yhteenveto[[#This Row],[Kunnan  peruspalvelujen valtionosuus ]:[Verolykkäysten takaisinperintä vuonna 2022]])</f>
        <v>7442861.8538687862</v>
      </c>
      <c r="T316" s="39">
        <v>620238</v>
      </c>
      <c r="U316" s="50"/>
      <c r="V316" s="50"/>
    </row>
    <row r="317" spans="1:22" s="51" customFormat="1" ht="15" x14ac:dyDescent="0.25">
      <c r="A317" s="52">
        <v>90004201</v>
      </c>
      <c r="B317" s="44" t="s">
        <v>327</v>
      </c>
      <c r="C317" s="45"/>
      <c r="D317" s="45"/>
      <c r="E317" s="45"/>
      <c r="F317" s="45"/>
      <c r="G317" s="15"/>
      <c r="H317" s="46"/>
      <c r="I317" s="47"/>
      <c r="J317" s="47"/>
      <c r="K317" s="15"/>
      <c r="L317" s="15"/>
      <c r="M317" s="48"/>
      <c r="N317" s="15"/>
      <c r="O317" s="410"/>
      <c r="P317" s="412">
        <v>5441420.0108116325</v>
      </c>
      <c r="Q317" s="411"/>
      <c r="R317" s="411"/>
      <c r="S317" s="139">
        <f>SUM(Yhteenveto[[#This Row],[Kunnan  peruspalvelujen valtionosuus ]:[Verolykkäysten takaisinperintä vuonna 2022]])</f>
        <v>5441420.0108116325</v>
      </c>
      <c r="T317" s="39">
        <v>453452</v>
      </c>
      <c r="U317" s="50"/>
      <c r="V317" s="50"/>
    </row>
    <row r="318" spans="1:22" ht="15" x14ac:dyDescent="0.25">
      <c r="A318" s="41">
        <v>90004951</v>
      </c>
      <c r="B318" s="31" t="s">
        <v>328</v>
      </c>
      <c r="C318" s="42"/>
      <c r="D318" s="42"/>
      <c r="E318" s="42"/>
      <c r="F318" s="42"/>
      <c r="G318" s="15"/>
      <c r="H318" s="16"/>
      <c r="I318" s="17"/>
      <c r="J318" s="17"/>
      <c r="K318" s="15"/>
      <c r="L318" s="15"/>
      <c r="M318" s="18"/>
      <c r="N318" s="15"/>
      <c r="O318" s="410"/>
      <c r="P318" s="412">
        <v>1856060.9475531096</v>
      </c>
      <c r="Q318" s="411"/>
      <c r="R318" s="411"/>
      <c r="S318" s="139">
        <f>SUM(Yhteenveto[[#This Row],[Kunnan  peruspalvelujen valtionosuus ]:[Verolykkäysten takaisinperintä vuonna 2022]])</f>
        <v>1856060.9475531096</v>
      </c>
      <c r="T318" s="39">
        <v>154672</v>
      </c>
    </row>
    <row r="319" spans="1:22" ht="15" x14ac:dyDescent="0.25">
      <c r="A319" s="41">
        <v>90004961</v>
      </c>
      <c r="B319" s="31" t="s">
        <v>329</v>
      </c>
      <c r="C319" s="42"/>
      <c r="D319" s="42"/>
      <c r="E319" s="42"/>
      <c r="F319" s="42"/>
      <c r="G319" s="15"/>
      <c r="H319" s="16"/>
      <c r="I319" s="17"/>
      <c r="J319" s="17"/>
      <c r="K319" s="15"/>
      <c r="L319" s="15"/>
      <c r="M319" s="18"/>
      <c r="N319" s="15"/>
      <c r="O319" s="410"/>
      <c r="P319" s="412">
        <v>4148919.1229187655</v>
      </c>
      <c r="Q319" s="411"/>
      <c r="R319" s="411"/>
      <c r="S319" s="139">
        <f>SUM(Yhteenveto[[#This Row],[Kunnan  peruspalvelujen valtionosuus ]:[Verolykkäysten takaisinperintä vuonna 2022]])</f>
        <v>4148919.1229187655</v>
      </c>
      <c r="T319" s="39">
        <v>345743</v>
      </c>
    </row>
    <row r="320" spans="1:22" ht="15" x14ac:dyDescent="0.25">
      <c r="A320" s="41">
        <v>90006471</v>
      </c>
      <c r="B320" s="31" t="s">
        <v>330</v>
      </c>
      <c r="C320" s="42"/>
      <c r="D320" s="42"/>
      <c r="E320" s="42"/>
      <c r="F320" s="42"/>
      <c r="G320" s="15"/>
      <c r="H320" s="16"/>
      <c r="I320" s="17"/>
      <c r="J320" s="17"/>
      <c r="K320" s="15"/>
      <c r="L320" s="15"/>
      <c r="M320" s="18"/>
      <c r="N320" s="15"/>
      <c r="O320" s="410"/>
      <c r="P320" s="412">
        <v>5034149.8683290733</v>
      </c>
      <c r="Q320" s="411"/>
      <c r="R320" s="411"/>
      <c r="S320" s="139">
        <f>SUM(Yhteenveto[[#This Row],[Kunnan  peruspalvelujen valtionosuus ]:[Verolykkäysten takaisinperintä vuonna 2022]])</f>
        <v>5034149.8683290733</v>
      </c>
      <c r="T320" s="39">
        <v>419512</v>
      </c>
    </row>
    <row r="321" spans="1:20" ht="15" x14ac:dyDescent="0.25">
      <c r="A321" s="41">
        <v>90007291</v>
      </c>
      <c r="B321" s="31" t="s">
        <v>331</v>
      </c>
      <c r="C321" s="42"/>
      <c r="D321" s="42"/>
      <c r="E321" s="42"/>
      <c r="F321" s="42"/>
      <c r="G321" s="15"/>
      <c r="H321" s="16"/>
      <c r="I321" s="17"/>
      <c r="J321" s="17"/>
      <c r="K321" s="15"/>
      <c r="L321" s="15"/>
      <c r="M321" s="18"/>
      <c r="N321" s="15"/>
      <c r="O321" s="410"/>
      <c r="P321" s="412">
        <v>4830587.5238989489</v>
      </c>
      <c r="Q321" s="411"/>
      <c r="R321" s="411"/>
      <c r="S321" s="139">
        <f>SUM(Yhteenveto[[#This Row],[Kunnan  peruspalvelujen valtionosuus ]:[Verolykkäysten takaisinperintä vuonna 2022]])</f>
        <v>4830587.5238989489</v>
      </c>
      <c r="T321" s="39">
        <v>402549</v>
      </c>
    </row>
    <row r="322" spans="1:20" ht="15" x14ac:dyDescent="0.25">
      <c r="A322" s="41">
        <v>90008441</v>
      </c>
      <c r="B322" s="31" t="s">
        <v>332</v>
      </c>
      <c r="C322" s="42"/>
      <c r="D322" s="42"/>
      <c r="E322" s="42"/>
      <c r="F322" s="42"/>
      <c r="G322" s="15"/>
      <c r="H322" s="16"/>
      <c r="I322" s="17"/>
      <c r="J322" s="17"/>
      <c r="K322" s="15"/>
      <c r="L322" s="15"/>
      <c r="M322" s="18"/>
      <c r="N322" s="15"/>
      <c r="O322" s="410"/>
      <c r="P322" s="412">
        <v>3714885.513930208</v>
      </c>
      <c r="Q322" s="411"/>
      <c r="R322" s="411"/>
      <c r="S322" s="139">
        <f>SUM(Yhteenveto[[#This Row],[Kunnan  peruspalvelujen valtionosuus ]:[Verolykkäysten takaisinperintä vuonna 2022]])</f>
        <v>3714885.513930208</v>
      </c>
      <c r="T322" s="39">
        <v>309574</v>
      </c>
    </row>
    <row r="323" spans="1:20" ht="15" x14ac:dyDescent="0.25">
      <c r="A323" s="41">
        <v>90031161</v>
      </c>
      <c r="B323" s="31" t="s">
        <v>333</v>
      </c>
      <c r="C323" s="42"/>
      <c r="D323" s="42"/>
      <c r="E323" s="42"/>
      <c r="F323" s="42"/>
      <c r="G323" s="15"/>
      <c r="H323" s="16"/>
      <c r="I323" s="17"/>
      <c r="J323" s="17"/>
      <c r="K323" s="15"/>
      <c r="L323" s="15"/>
      <c r="M323" s="18"/>
      <c r="N323" s="15"/>
      <c r="O323" s="410"/>
      <c r="P323" s="412">
        <v>826758.3892395969</v>
      </c>
      <c r="Q323" s="411"/>
      <c r="R323" s="411"/>
      <c r="S323" s="139">
        <f>SUM(Yhteenveto[[#This Row],[Kunnan  peruspalvelujen valtionosuus ]:[Verolykkäysten takaisinperintä vuonna 2022]])</f>
        <v>826758.3892395969</v>
      </c>
      <c r="T323" s="39">
        <v>68897</v>
      </c>
    </row>
    <row r="324" spans="1:20" ht="15" x14ac:dyDescent="0.25">
      <c r="A324" s="41">
        <v>90032731</v>
      </c>
      <c r="B324" s="31" t="s">
        <v>334</v>
      </c>
      <c r="C324" s="42"/>
      <c r="D324" s="42"/>
      <c r="E324" s="42"/>
      <c r="F324" s="42"/>
      <c r="G324" s="15"/>
      <c r="H324" s="16"/>
      <c r="I324" s="17"/>
      <c r="J324" s="17"/>
      <c r="K324" s="15"/>
      <c r="L324" s="15"/>
      <c r="M324" s="18"/>
      <c r="N324" s="15"/>
      <c r="O324" s="410"/>
      <c r="P324" s="412">
        <v>464069.78199664567</v>
      </c>
      <c r="Q324" s="411"/>
      <c r="R324" s="411"/>
      <c r="S324" s="139">
        <f>SUM(Yhteenveto[[#This Row],[Kunnan  peruspalvelujen valtionosuus ]:[Verolykkäysten takaisinperintä vuonna 2022]])</f>
        <v>464069.78199664567</v>
      </c>
      <c r="T324" s="39">
        <v>38672</v>
      </c>
    </row>
    <row r="325" spans="1:20" ht="15" x14ac:dyDescent="0.25">
      <c r="A325" s="41">
        <v>90033141</v>
      </c>
      <c r="B325" s="31" t="s">
        <v>335</v>
      </c>
      <c r="C325" s="42"/>
      <c r="D325" s="42"/>
      <c r="E325" s="42"/>
      <c r="F325" s="42"/>
      <c r="G325" s="15"/>
      <c r="H325" s="16"/>
      <c r="I325" s="17"/>
      <c r="J325" s="17"/>
      <c r="K325" s="15"/>
      <c r="L325" s="15"/>
      <c r="M325" s="18"/>
      <c r="N325" s="15"/>
      <c r="O325" s="410"/>
      <c r="P325" s="412">
        <v>209453.21613388803</v>
      </c>
      <c r="Q325" s="411"/>
      <c r="R325" s="411"/>
      <c r="S325" s="139">
        <f>SUM(Yhteenveto[[#This Row],[Kunnan  peruspalvelujen valtionosuus ]:[Verolykkäysten takaisinperintä vuonna 2022]])</f>
        <v>209453.21613388803</v>
      </c>
      <c r="T325" s="39">
        <v>17454</v>
      </c>
    </row>
    <row r="326" spans="1:20" ht="15" x14ac:dyDescent="0.25">
      <c r="A326" s="41">
        <v>90034021</v>
      </c>
      <c r="B326" s="31" t="s">
        <v>1115</v>
      </c>
      <c r="C326" s="42"/>
      <c r="D326" s="42"/>
      <c r="E326" s="42"/>
      <c r="F326" s="42"/>
      <c r="G326" s="15"/>
      <c r="H326" s="16"/>
      <c r="I326" s="17"/>
      <c r="J326" s="17"/>
      <c r="K326" s="15"/>
      <c r="L326" s="15"/>
      <c r="M326" s="18"/>
      <c r="N326" s="15"/>
      <c r="O326" s="410"/>
      <c r="P326" s="412">
        <v>6037779.8623039536</v>
      </c>
      <c r="Q326" s="411"/>
      <c r="R326" s="411"/>
      <c r="S326" s="139">
        <f>SUM(Yhteenveto[[#This Row],[Kunnan  peruspalvelujen valtionosuus ]:[Verolykkäysten takaisinperintä vuonna 2022]])</f>
        <v>6037779.8623039536</v>
      </c>
      <c r="T326" s="39">
        <v>503148</v>
      </c>
    </row>
    <row r="327" spans="1:20" ht="15" x14ac:dyDescent="0.25">
      <c r="A327" s="41">
        <v>90034091</v>
      </c>
      <c r="B327" s="31" t="s">
        <v>336</v>
      </c>
      <c r="C327" s="42"/>
      <c r="D327" s="42"/>
      <c r="E327" s="42"/>
      <c r="F327" s="42"/>
      <c r="G327" s="15"/>
      <c r="H327" s="16"/>
      <c r="I327" s="17"/>
      <c r="J327" s="17"/>
      <c r="K327" s="15"/>
      <c r="L327" s="15"/>
      <c r="M327" s="18"/>
      <c r="N327" s="15"/>
      <c r="O327" s="410"/>
      <c r="P327" s="412">
        <v>383997.56291212793</v>
      </c>
      <c r="Q327" s="411"/>
      <c r="R327" s="411"/>
      <c r="S327" s="139">
        <f>SUM(Yhteenveto[[#This Row],[Kunnan  peruspalvelujen valtionosuus ]:[Verolykkäysten takaisinperintä vuonna 2022]])</f>
        <v>383997.56291212793</v>
      </c>
      <c r="T327" s="39">
        <v>32000</v>
      </c>
    </row>
    <row r="328" spans="1:20" ht="15" x14ac:dyDescent="0.25">
      <c r="A328" s="41">
        <v>90034101</v>
      </c>
      <c r="B328" s="31" t="s">
        <v>337</v>
      </c>
      <c r="C328" s="42"/>
      <c r="D328" s="42"/>
      <c r="E328" s="42"/>
      <c r="F328" s="42"/>
      <c r="G328" s="15"/>
      <c r="H328" s="16"/>
      <c r="I328" s="17"/>
      <c r="J328" s="17"/>
      <c r="K328" s="15"/>
      <c r="L328" s="15"/>
      <c r="M328" s="18"/>
      <c r="N328" s="15"/>
      <c r="O328" s="410"/>
      <c r="P328" s="412">
        <v>634468.70053890243</v>
      </c>
      <c r="Q328" s="411"/>
      <c r="R328" s="411"/>
      <c r="S328" s="139">
        <f>SUM(Yhteenveto[[#This Row],[Kunnan  peruspalvelujen valtionosuus ]:[Verolykkäysten takaisinperintä vuonna 2022]])</f>
        <v>634468.70053890243</v>
      </c>
      <c r="T328" s="39">
        <v>52872</v>
      </c>
    </row>
    <row r="329" spans="1:20" ht="15" x14ac:dyDescent="0.25">
      <c r="A329" s="41">
        <v>90035101</v>
      </c>
      <c r="B329" s="31" t="s">
        <v>338</v>
      </c>
      <c r="C329" s="42"/>
      <c r="D329" s="42"/>
      <c r="E329" s="42"/>
      <c r="F329" s="42"/>
      <c r="G329" s="15"/>
      <c r="H329" s="16"/>
      <c r="I329" s="17"/>
      <c r="J329" s="17"/>
      <c r="K329" s="15"/>
      <c r="L329" s="15"/>
      <c r="M329" s="18"/>
      <c r="N329" s="15"/>
      <c r="O329" s="410"/>
      <c r="P329" s="412">
        <v>2425166.4265641188</v>
      </c>
      <c r="Q329" s="411"/>
      <c r="R329" s="411"/>
      <c r="S329" s="139">
        <f>SUM(Yhteenveto[[#This Row],[Kunnan  peruspalvelujen valtionosuus ]:[Verolykkäysten takaisinperintä vuonna 2022]])</f>
        <v>2425166.4265641188</v>
      </c>
      <c r="T329" s="39">
        <v>202097</v>
      </c>
    </row>
    <row r="330" spans="1:20" ht="15" x14ac:dyDescent="0.25">
      <c r="A330" s="41">
        <v>90035401</v>
      </c>
      <c r="B330" s="31" t="s">
        <v>339</v>
      </c>
      <c r="C330" s="42"/>
      <c r="D330" s="42"/>
      <c r="E330" s="42"/>
      <c r="F330" s="42"/>
      <c r="G330" s="15"/>
      <c r="H330" s="16"/>
      <c r="I330" s="17"/>
      <c r="J330" s="17"/>
      <c r="K330" s="15"/>
      <c r="L330" s="15"/>
      <c r="M330" s="18"/>
      <c r="N330" s="15"/>
      <c r="O330" s="410"/>
      <c r="P330" s="412">
        <v>1972423.8454052696</v>
      </c>
      <c r="Q330" s="411"/>
      <c r="R330" s="411"/>
      <c r="S330" s="139">
        <f>SUM(Yhteenveto[[#This Row],[Kunnan  peruspalvelujen valtionosuus ]:[Verolykkäysten takaisinperintä vuonna 2022]])</f>
        <v>1972423.8454052696</v>
      </c>
      <c r="T330" s="39">
        <v>164369</v>
      </c>
    </row>
    <row r="331" spans="1:20" ht="15" x14ac:dyDescent="0.25">
      <c r="A331" s="41">
        <v>90035411</v>
      </c>
      <c r="B331" s="31" t="s">
        <v>340</v>
      </c>
      <c r="C331" s="42"/>
      <c r="D331" s="42"/>
      <c r="E331" s="42"/>
      <c r="F331" s="42"/>
      <c r="G331" s="15"/>
      <c r="H331" s="16"/>
      <c r="I331" s="17"/>
      <c r="J331" s="17"/>
      <c r="K331" s="15"/>
      <c r="L331" s="15"/>
      <c r="M331" s="18"/>
      <c r="N331" s="15"/>
      <c r="O331" s="410"/>
      <c r="P331" s="412">
        <v>1327627.9376819876</v>
      </c>
      <c r="Q331" s="411"/>
      <c r="R331" s="411"/>
      <c r="S331" s="139">
        <f>SUM(Yhteenveto[[#This Row],[Kunnan  peruspalvelujen valtionosuus ]:[Verolykkäysten takaisinperintä vuonna 2022]])</f>
        <v>1327627.9376819876</v>
      </c>
      <c r="T331" s="39">
        <v>110636</v>
      </c>
    </row>
    <row r="332" spans="1:20" ht="15" x14ac:dyDescent="0.25">
      <c r="A332" s="41">
        <v>90035421</v>
      </c>
      <c r="B332" s="31" t="s">
        <v>341</v>
      </c>
      <c r="C332" s="42"/>
      <c r="D332" s="42"/>
      <c r="E332" s="42"/>
      <c r="F332" s="42"/>
      <c r="G332" s="15"/>
      <c r="H332" s="16"/>
      <c r="I332" s="17"/>
      <c r="J332" s="17"/>
      <c r="K332" s="15"/>
      <c r="L332" s="15"/>
      <c r="M332" s="18"/>
      <c r="N332" s="15"/>
      <c r="O332" s="410"/>
      <c r="P332" s="412">
        <v>798031.29883234482</v>
      </c>
      <c r="Q332" s="411"/>
      <c r="R332" s="411"/>
      <c r="S332" s="139">
        <f>SUM(Yhteenveto[[#This Row],[Kunnan  peruspalvelujen valtionosuus ]:[Verolykkäysten takaisinperintä vuonna 2022]])</f>
        <v>798031.29883234482</v>
      </c>
      <c r="T332" s="39">
        <v>66503</v>
      </c>
    </row>
    <row r="333" spans="1:20" ht="15" x14ac:dyDescent="0.25">
      <c r="A333" s="41">
        <v>90035431</v>
      </c>
      <c r="B333" s="31" t="s">
        <v>342</v>
      </c>
      <c r="C333" s="42"/>
      <c r="D333" s="42"/>
      <c r="E333" s="42"/>
      <c r="F333" s="42"/>
      <c r="G333" s="15"/>
      <c r="H333" s="16"/>
      <c r="I333" s="17"/>
      <c r="J333" s="17"/>
      <c r="K333" s="15"/>
      <c r="L333" s="15"/>
      <c r="M333" s="18"/>
      <c r="N333" s="15"/>
      <c r="O333" s="410"/>
      <c r="P333" s="412">
        <v>1065665.9638923127</v>
      </c>
      <c r="Q333" s="411"/>
      <c r="R333" s="411"/>
      <c r="S333" s="139">
        <f>SUM(Yhteenveto[[#This Row],[Kunnan  peruspalvelujen valtionosuus ]:[Verolykkäysten takaisinperintä vuonna 2022]])</f>
        <v>1065665.9638923127</v>
      </c>
      <c r="T333" s="39">
        <v>88805</v>
      </c>
    </row>
    <row r="334" spans="1:20" ht="15" x14ac:dyDescent="0.25">
      <c r="A334" s="41">
        <v>90035441</v>
      </c>
      <c r="B334" s="31" t="s">
        <v>343</v>
      </c>
      <c r="C334" s="42"/>
      <c r="D334" s="42"/>
      <c r="E334" s="42"/>
      <c r="F334" s="42"/>
      <c r="G334" s="15"/>
      <c r="H334" s="16"/>
      <c r="I334" s="17"/>
      <c r="J334" s="17"/>
      <c r="K334" s="15"/>
      <c r="L334" s="15"/>
      <c r="M334" s="18"/>
      <c r="N334" s="15"/>
      <c r="O334" s="410"/>
      <c r="P334" s="412">
        <v>1656134.9436808671</v>
      </c>
      <c r="Q334" s="411"/>
      <c r="R334" s="411"/>
      <c r="S334" s="139">
        <f>SUM(Yhteenveto[[#This Row],[Kunnan  peruspalvelujen valtionosuus ]:[Verolykkäysten takaisinperintä vuonna 2022]])</f>
        <v>1656134.9436808671</v>
      </c>
      <c r="T334" s="39">
        <v>138011</v>
      </c>
    </row>
    <row r="335" spans="1:20" ht="15" x14ac:dyDescent="0.25">
      <c r="A335" s="41">
        <v>90035451</v>
      </c>
      <c r="B335" s="31" t="s">
        <v>344</v>
      </c>
      <c r="C335" s="42"/>
      <c r="D335" s="42"/>
      <c r="E335" s="42"/>
      <c r="F335" s="42"/>
      <c r="G335" s="15"/>
      <c r="H335" s="16"/>
      <c r="I335" s="17"/>
      <c r="J335" s="17"/>
      <c r="K335" s="15"/>
      <c r="L335" s="15"/>
      <c r="M335" s="18"/>
      <c r="N335" s="15"/>
      <c r="O335" s="410"/>
      <c r="P335" s="412">
        <v>900357.92213108786</v>
      </c>
      <c r="Q335" s="411"/>
      <c r="R335" s="411"/>
      <c r="S335" s="139">
        <f>SUM(Yhteenveto[[#This Row],[Kunnan  peruspalvelujen valtionosuus ]:[Verolykkäysten takaisinperintä vuonna 2022]])</f>
        <v>900357.92213108786</v>
      </c>
      <c r="T335" s="39">
        <v>75030</v>
      </c>
    </row>
    <row r="336" spans="1:20" ht="15" x14ac:dyDescent="0.25">
      <c r="A336" s="41">
        <v>90035461</v>
      </c>
      <c r="B336" s="31" t="s">
        <v>345</v>
      </c>
      <c r="C336" s="42"/>
      <c r="D336" s="42"/>
      <c r="E336" s="42"/>
      <c r="F336" s="42"/>
      <c r="G336" s="15"/>
      <c r="H336" s="16"/>
      <c r="I336" s="17"/>
      <c r="J336" s="17"/>
      <c r="K336" s="15"/>
      <c r="L336" s="15"/>
      <c r="M336" s="18"/>
      <c r="N336" s="15"/>
      <c r="O336" s="410"/>
      <c r="P336" s="412">
        <v>1333155.1753299655</v>
      </c>
      <c r="Q336" s="411"/>
      <c r="R336" s="411"/>
      <c r="S336" s="139">
        <f>SUM(Yhteenveto[[#This Row],[Kunnan  peruspalvelujen valtionosuus ]:[Verolykkäysten takaisinperintä vuonna 2022]])</f>
        <v>1333155.1753299655</v>
      </c>
      <c r="T336" s="39">
        <v>111096</v>
      </c>
    </row>
    <row r="337" spans="1:20" ht="15" x14ac:dyDescent="0.25">
      <c r="A337" s="41">
        <v>90035471</v>
      </c>
      <c r="B337" s="31" t="s">
        <v>346</v>
      </c>
      <c r="C337" s="42"/>
      <c r="D337" s="42"/>
      <c r="E337" s="42"/>
      <c r="F337" s="42"/>
      <c r="G337" s="15"/>
      <c r="H337" s="16"/>
      <c r="I337" s="17"/>
      <c r="J337" s="17"/>
      <c r="K337" s="15"/>
      <c r="L337" s="15"/>
      <c r="M337" s="18"/>
      <c r="N337" s="15"/>
      <c r="O337" s="410"/>
      <c r="P337" s="412">
        <v>765086.05337795208</v>
      </c>
      <c r="Q337" s="411"/>
      <c r="R337" s="411"/>
      <c r="S337" s="139">
        <f>SUM(Yhteenveto[[#This Row],[Kunnan  peruspalvelujen valtionosuus ]:[Verolykkäysten takaisinperintä vuonna 2022]])</f>
        <v>765086.05337795208</v>
      </c>
      <c r="T337" s="39">
        <v>63757</v>
      </c>
    </row>
    <row r="338" spans="1:20" ht="15" x14ac:dyDescent="0.25">
      <c r="A338" s="41">
        <v>90035481</v>
      </c>
      <c r="B338" s="31" t="s">
        <v>347</v>
      </c>
      <c r="C338" s="42"/>
      <c r="D338" s="42"/>
      <c r="E338" s="42"/>
      <c r="F338" s="42"/>
      <c r="G338" s="15"/>
      <c r="H338" s="16"/>
      <c r="I338" s="17"/>
      <c r="J338" s="17"/>
      <c r="K338" s="15"/>
      <c r="L338" s="15"/>
      <c r="M338" s="18"/>
      <c r="N338" s="15"/>
      <c r="O338" s="410"/>
      <c r="P338" s="412">
        <v>1757588.8452457194</v>
      </c>
      <c r="Q338" s="411"/>
      <c r="R338" s="411"/>
      <c r="S338" s="139">
        <f>SUM(Yhteenveto[[#This Row],[Kunnan  peruspalvelujen valtionosuus ]:[Verolykkäysten takaisinperintä vuonna 2022]])</f>
        <v>1757588.8452457194</v>
      </c>
      <c r="T338" s="39">
        <v>146466</v>
      </c>
    </row>
    <row r="339" spans="1:20" ht="15" x14ac:dyDescent="0.25">
      <c r="A339" s="41">
        <v>90035491</v>
      </c>
      <c r="B339" s="31" t="s">
        <v>348</v>
      </c>
      <c r="C339" s="42"/>
      <c r="D339" s="42"/>
      <c r="E339" s="42"/>
      <c r="F339" s="42"/>
      <c r="G339" s="15"/>
      <c r="H339" s="16"/>
      <c r="I339" s="17"/>
      <c r="J339" s="17"/>
      <c r="K339" s="15"/>
      <c r="L339" s="15"/>
      <c r="M339" s="18"/>
      <c r="N339" s="15"/>
      <c r="O339" s="410"/>
      <c r="P339" s="412">
        <v>1737152.6113104338</v>
      </c>
      <c r="Q339" s="411"/>
      <c r="R339" s="411"/>
      <c r="S339" s="139">
        <f>SUM(Yhteenveto[[#This Row],[Kunnan  peruspalvelujen valtionosuus ]:[Verolykkäysten takaisinperintä vuonna 2022]])</f>
        <v>1737152.6113104338</v>
      </c>
      <c r="T339" s="39">
        <v>144763</v>
      </c>
    </row>
    <row r="340" spans="1:20" ht="15" x14ac:dyDescent="0.25">
      <c r="A340" s="41">
        <v>90035501</v>
      </c>
      <c r="B340" s="31" t="s">
        <v>349</v>
      </c>
      <c r="C340" s="42"/>
      <c r="D340" s="42"/>
      <c r="E340" s="42"/>
      <c r="F340" s="42"/>
      <c r="G340" s="15"/>
      <c r="H340" s="16"/>
      <c r="I340" s="17"/>
      <c r="J340" s="17"/>
      <c r="K340" s="15"/>
      <c r="L340" s="15"/>
      <c r="M340" s="18"/>
      <c r="N340" s="15"/>
      <c r="O340" s="410"/>
      <c r="P340" s="412">
        <v>890176.16856902395</v>
      </c>
      <c r="Q340" s="411"/>
      <c r="R340" s="411"/>
      <c r="S340" s="139">
        <f>SUM(Yhteenveto[[#This Row],[Kunnan  peruspalvelujen valtionosuus ]:[Verolykkäysten takaisinperintä vuonna 2022]])</f>
        <v>890176.16856902395</v>
      </c>
      <c r="T340" s="39">
        <v>74181</v>
      </c>
    </row>
    <row r="341" spans="1:20" ht="15" x14ac:dyDescent="0.25">
      <c r="A341" s="41">
        <v>90035521</v>
      </c>
      <c r="B341" s="31" t="s">
        <v>350</v>
      </c>
      <c r="C341" s="42"/>
      <c r="D341" s="42"/>
      <c r="E341" s="42"/>
      <c r="F341" s="42"/>
      <c r="G341" s="15"/>
      <c r="H341" s="16"/>
      <c r="I341" s="17"/>
      <c r="J341" s="17"/>
      <c r="K341" s="15"/>
      <c r="L341" s="15"/>
      <c r="M341" s="18"/>
      <c r="N341" s="15"/>
      <c r="O341" s="410"/>
      <c r="P341" s="412">
        <v>3921211.4771843203</v>
      </c>
      <c r="Q341" s="411"/>
      <c r="R341" s="411"/>
      <c r="S341" s="139">
        <f>SUM(Yhteenveto[[#This Row],[Kunnan  peruspalvelujen valtionosuus ]:[Verolykkäysten takaisinperintä vuonna 2022]])</f>
        <v>3921211.4771843203</v>
      </c>
      <c r="T341" s="39">
        <v>326768</v>
      </c>
    </row>
    <row r="342" spans="1:20" ht="15" x14ac:dyDescent="0.25">
      <c r="A342" s="41">
        <v>90035531</v>
      </c>
      <c r="B342" s="31" t="s">
        <v>351</v>
      </c>
      <c r="C342" s="42"/>
      <c r="D342" s="42"/>
      <c r="E342" s="42"/>
      <c r="F342" s="42"/>
      <c r="G342" s="15"/>
      <c r="H342" s="16"/>
      <c r="I342" s="17"/>
      <c r="J342" s="17"/>
      <c r="K342" s="15"/>
      <c r="L342" s="15"/>
      <c r="M342" s="18"/>
      <c r="N342" s="15"/>
      <c r="O342" s="410"/>
      <c r="P342" s="412">
        <v>959993.90728031995</v>
      </c>
      <c r="Q342" s="411"/>
      <c r="R342" s="411"/>
      <c r="S342" s="139">
        <f>SUM(Yhteenveto[[#This Row],[Kunnan  peruspalvelujen valtionosuus ]:[Verolykkäysten takaisinperintä vuonna 2022]])</f>
        <v>959993.90728031995</v>
      </c>
      <c r="T342" s="39">
        <v>79999</v>
      </c>
    </row>
    <row r="343" spans="1:20" ht="15" x14ac:dyDescent="0.25">
      <c r="A343" s="41">
        <v>90035541</v>
      </c>
      <c r="B343" s="31" t="s">
        <v>352</v>
      </c>
      <c r="C343" s="42"/>
      <c r="D343" s="42"/>
      <c r="E343" s="42"/>
      <c r="F343" s="42"/>
      <c r="G343" s="15"/>
      <c r="H343" s="16"/>
      <c r="I343" s="17"/>
      <c r="J343" s="17"/>
      <c r="K343" s="15"/>
      <c r="L343" s="15"/>
      <c r="M343" s="18"/>
      <c r="N343" s="15"/>
      <c r="O343" s="410"/>
      <c r="P343" s="412">
        <v>1997223.6880100111</v>
      </c>
      <c r="Q343" s="411"/>
      <c r="R343" s="411"/>
      <c r="S343" s="139">
        <f>SUM(Yhteenveto[[#This Row],[Kunnan  peruspalvelujen valtionosuus ]:[Verolykkäysten takaisinperintä vuonna 2022]])</f>
        <v>1997223.6880100111</v>
      </c>
      <c r="T343" s="39">
        <v>166435</v>
      </c>
    </row>
    <row r="344" spans="1:20" ht="15" x14ac:dyDescent="0.25">
      <c r="A344" s="41">
        <v>90035551</v>
      </c>
      <c r="B344" s="31" t="s">
        <v>353</v>
      </c>
      <c r="C344" s="42"/>
      <c r="D344" s="42"/>
      <c r="E344" s="42"/>
      <c r="F344" s="42"/>
      <c r="G344" s="15"/>
      <c r="H344" s="16"/>
      <c r="I344" s="17"/>
      <c r="J344" s="17"/>
      <c r="K344" s="15"/>
      <c r="L344" s="15"/>
      <c r="M344" s="18"/>
      <c r="N344" s="15"/>
      <c r="O344" s="410"/>
      <c r="P344" s="412">
        <v>1507772.2489193636</v>
      </c>
      <c r="Q344" s="411"/>
      <c r="R344" s="411"/>
      <c r="S344" s="139">
        <f>SUM(Yhteenveto[[#This Row],[Kunnan  peruspalvelujen valtionosuus ]:[Verolykkäysten takaisinperintä vuonna 2022]])</f>
        <v>1507772.2489193636</v>
      </c>
      <c r="T344" s="39">
        <v>125648</v>
      </c>
    </row>
    <row r="345" spans="1:20" ht="15" x14ac:dyDescent="0.25">
      <c r="A345" s="41">
        <v>90036381</v>
      </c>
      <c r="B345" s="31" t="s">
        <v>354</v>
      </c>
      <c r="C345" s="42"/>
      <c r="D345" s="42"/>
      <c r="E345" s="42"/>
      <c r="F345" s="42"/>
      <c r="G345" s="15"/>
      <c r="H345" s="16"/>
      <c r="I345" s="17"/>
      <c r="J345" s="17"/>
      <c r="K345" s="15"/>
      <c r="L345" s="15"/>
      <c r="M345" s="18"/>
      <c r="N345" s="15"/>
      <c r="O345" s="410"/>
      <c r="P345" s="412">
        <v>1389082.09311016</v>
      </c>
      <c r="Q345" s="411"/>
      <c r="R345" s="411"/>
      <c r="S345" s="139">
        <f>SUM(Yhteenveto[[#This Row],[Kunnan  peruspalvelujen valtionosuus ]:[Verolykkäysten takaisinperintä vuonna 2022]])</f>
        <v>1389082.09311016</v>
      </c>
      <c r="T345" s="39">
        <v>115757</v>
      </c>
    </row>
    <row r="346" spans="1:20" ht="15" x14ac:dyDescent="0.25">
      <c r="A346" s="41">
        <v>90036811</v>
      </c>
      <c r="B346" s="31" t="s">
        <v>355</v>
      </c>
      <c r="C346" s="42"/>
      <c r="D346" s="42"/>
      <c r="E346" s="42"/>
      <c r="F346" s="42"/>
      <c r="G346" s="15"/>
      <c r="H346" s="16"/>
      <c r="I346" s="17"/>
      <c r="J346" s="17"/>
      <c r="K346" s="15"/>
      <c r="L346" s="15"/>
      <c r="M346" s="18"/>
      <c r="N346" s="15"/>
      <c r="O346" s="410"/>
      <c r="P346" s="412">
        <v>4563040.1310123708</v>
      </c>
      <c r="Q346" s="411"/>
      <c r="R346" s="411"/>
      <c r="S346" s="139">
        <f>SUM(Yhteenveto[[#This Row],[Kunnan  peruspalvelujen valtionosuus ]:[Verolykkäysten takaisinperintä vuonna 2022]])</f>
        <v>4563040.1310123708</v>
      </c>
      <c r="T346" s="39">
        <v>380253</v>
      </c>
    </row>
    <row r="347" spans="1:20" ht="15" x14ac:dyDescent="0.25">
      <c r="A347" s="43">
        <v>90037111</v>
      </c>
      <c r="B347" s="44" t="s">
        <v>356</v>
      </c>
      <c r="C347" s="45"/>
      <c r="D347" s="45"/>
      <c r="E347" s="45"/>
      <c r="F347" s="45"/>
      <c r="G347" s="15"/>
      <c r="H347" s="46"/>
      <c r="I347" s="47"/>
      <c r="J347" s="47"/>
      <c r="K347" s="15"/>
      <c r="L347" s="15"/>
      <c r="M347" s="48"/>
      <c r="N347" s="15"/>
      <c r="O347" s="410"/>
      <c r="P347" s="412">
        <v>49454.231587167997</v>
      </c>
      <c r="Q347" s="411"/>
      <c r="R347" s="411"/>
      <c r="S347" s="139">
        <f>SUM(Yhteenveto[[#This Row],[Kunnan  peruspalvelujen valtionosuus ]:[Verolykkäysten takaisinperintä vuonna 2022]])</f>
        <v>49454.231587167997</v>
      </c>
      <c r="T347" s="39">
        <v>4121</v>
      </c>
    </row>
    <row r="348" spans="1:20" ht="15" x14ac:dyDescent="0.25">
      <c r="A348" s="41">
        <v>90037151</v>
      </c>
      <c r="B348" s="31" t="s">
        <v>357</v>
      </c>
      <c r="C348" s="42"/>
      <c r="D348" s="42"/>
      <c r="E348" s="42"/>
      <c r="F348" s="42"/>
      <c r="G348" s="15"/>
      <c r="H348" s="16"/>
      <c r="I348" s="17"/>
      <c r="J348" s="17"/>
      <c r="K348" s="15"/>
      <c r="L348" s="15"/>
      <c r="M348" s="18"/>
      <c r="N348" s="15"/>
      <c r="O348" s="410"/>
      <c r="P348" s="412">
        <v>959703.00003568945</v>
      </c>
      <c r="Q348" s="411"/>
      <c r="R348" s="411"/>
      <c r="S348" s="139">
        <f>SUM(Yhteenveto[[#This Row],[Kunnan  peruspalvelujen valtionosuus ]:[Verolykkäysten takaisinperintä vuonna 2022]])</f>
        <v>959703.00003568945</v>
      </c>
      <c r="T348" s="39">
        <v>79975</v>
      </c>
    </row>
    <row r="349" spans="1:20" ht="15" x14ac:dyDescent="0.25">
      <c r="A349" s="41">
        <v>90037171</v>
      </c>
      <c r="B349" s="31" t="s">
        <v>358</v>
      </c>
      <c r="C349" s="42"/>
      <c r="D349" s="42"/>
      <c r="E349" s="42"/>
      <c r="F349" s="42"/>
      <c r="G349" s="15"/>
      <c r="H349" s="16"/>
      <c r="I349" s="17"/>
      <c r="J349" s="17"/>
      <c r="K349" s="15"/>
      <c r="L349" s="15"/>
      <c r="M349" s="18"/>
      <c r="N349" s="15"/>
      <c r="O349" s="410"/>
      <c r="P349" s="412">
        <v>757449.73820640391</v>
      </c>
      <c r="Q349" s="411"/>
      <c r="R349" s="411"/>
      <c r="S349" s="139">
        <f>SUM(Yhteenveto[[#This Row],[Kunnan  peruspalvelujen valtionosuus ]:[Verolykkäysten takaisinperintä vuonna 2022]])</f>
        <v>757449.73820640391</v>
      </c>
      <c r="T349" s="39">
        <v>63121</v>
      </c>
    </row>
    <row r="350" spans="1:20" ht="15" x14ac:dyDescent="0.25">
      <c r="A350" s="41">
        <v>90037181</v>
      </c>
      <c r="B350" s="31" t="s">
        <v>359</v>
      </c>
      <c r="C350" s="42"/>
      <c r="D350" s="42"/>
      <c r="E350" s="42"/>
      <c r="F350" s="42"/>
      <c r="G350" s="15"/>
      <c r="H350" s="16"/>
      <c r="I350" s="17"/>
      <c r="J350" s="17"/>
      <c r="K350" s="15"/>
      <c r="L350" s="15"/>
      <c r="M350" s="18"/>
      <c r="N350" s="15"/>
      <c r="O350" s="410"/>
      <c r="P350" s="412">
        <v>2021587.1697478071</v>
      </c>
      <c r="Q350" s="411"/>
      <c r="R350" s="411"/>
      <c r="S350" s="139">
        <f>SUM(Yhteenveto[[#This Row],[Kunnan  peruspalvelujen valtionosuus ]:[Verolykkäysten takaisinperintä vuonna 2022]])</f>
        <v>2021587.1697478071</v>
      </c>
      <c r="T350" s="39">
        <v>168466</v>
      </c>
    </row>
    <row r="351" spans="1:20" ht="15" x14ac:dyDescent="0.25">
      <c r="A351" s="41">
        <v>90037191</v>
      </c>
      <c r="B351" s="31" t="s">
        <v>360</v>
      </c>
      <c r="C351" s="42"/>
      <c r="D351" s="42"/>
      <c r="E351" s="42"/>
      <c r="F351" s="42"/>
      <c r="G351" s="15"/>
      <c r="H351" s="16"/>
      <c r="I351" s="17"/>
      <c r="J351" s="17"/>
      <c r="K351" s="15"/>
      <c r="L351" s="15"/>
      <c r="M351" s="18"/>
      <c r="N351" s="15"/>
      <c r="O351" s="410"/>
      <c r="P351" s="412">
        <v>1275482.8140819885</v>
      </c>
      <c r="Q351" s="411"/>
      <c r="R351" s="411"/>
      <c r="S351" s="139">
        <f>SUM(Yhteenveto[[#This Row],[Kunnan  peruspalvelujen valtionosuus ]:[Verolykkäysten takaisinperintä vuonna 2022]])</f>
        <v>1275482.8140819885</v>
      </c>
      <c r="T351" s="39">
        <v>106290</v>
      </c>
    </row>
    <row r="352" spans="1:20" ht="15" x14ac:dyDescent="0.25">
      <c r="A352" s="41">
        <v>90037251</v>
      </c>
      <c r="B352" s="31" t="s">
        <v>361</v>
      </c>
      <c r="C352" s="42"/>
      <c r="D352" s="42"/>
      <c r="E352" s="42"/>
      <c r="F352" s="42"/>
      <c r="G352" s="15"/>
      <c r="H352" s="16"/>
      <c r="I352" s="17"/>
      <c r="J352" s="17"/>
      <c r="K352" s="15"/>
      <c r="L352" s="15"/>
      <c r="M352" s="18"/>
      <c r="N352" s="15"/>
      <c r="O352" s="410"/>
      <c r="P352" s="412">
        <v>2454238.9693243699</v>
      </c>
      <c r="Q352" s="411"/>
      <c r="R352" s="411"/>
      <c r="S352" s="139">
        <f>SUM(Yhteenveto[[#This Row],[Kunnan  peruspalvelujen valtionosuus ]:[Verolykkäysten takaisinperintä vuonna 2022]])</f>
        <v>2454238.9693243699</v>
      </c>
      <c r="T352" s="39">
        <v>204520</v>
      </c>
    </row>
    <row r="353" spans="1:20" ht="15" x14ac:dyDescent="0.25">
      <c r="A353" s="41">
        <v>90037591</v>
      </c>
      <c r="B353" s="31" t="s">
        <v>362</v>
      </c>
      <c r="C353" s="42"/>
      <c r="D353" s="42"/>
      <c r="E353" s="42"/>
      <c r="F353" s="42"/>
      <c r="G353" s="15"/>
      <c r="H353" s="16"/>
      <c r="I353" s="17"/>
      <c r="J353" s="17"/>
      <c r="K353" s="15"/>
      <c r="L353" s="15"/>
      <c r="M353" s="18"/>
      <c r="N353" s="15"/>
      <c r="O353" s="410"/>
      <c r="P353" s="412">
        <v>2327257.9570432003</v>
      </c>
      <c r="Q353" s="411"/>
      <c r="R353" s="411"/>
      <c r="S353" s="139">
        <f>SUM(Yhteenveto[[#This Row],[Kunnan  peruspalvelujen valtionosuus ]:[Verolykkäysten takaisinperintä vuonna 2022]])</f>
        <v>2327257.9570432003</v>
      </c>
      <c r="T353" s="39">
        <v>193938</v>
      </c>
    </row>
    <row r="354" spans="1:20" ht="15" x14ac:dyDescent="0.25">
      <c r="A354" s="43">
        <v>90037841</v>
      </c>
      <c r="B354" s="44" t="s">
        <v>363</v>
      </c>
      <c r="C354" s="45"/>
      <c r="D354" s="45"/>
      <c r="E354" s="45"/>
      <c r="F354" s="45"/>
      <c r="G354" s="15"/>
      <c r="H354" s="46"/>
      <c r="I354" s="47"/>
      <c r="J354" s="47"/>
      <c r="K354" s="15"/>
      <c r="L354" s="15"/>
      <c r="M354" s="48"/>
      <c r="N354" s="15"/>
      <c r="O354" s="410"/>
      <c r="P354" s="412">
        <v>615705.18326024164</v>
      </c>
      <c r="Q354" s="411"/>
      <c r="R354" s="411"/>
      <c r="S354" s="139">
        <f>SUM(Yhteenveto[[#This Row],[Kunnan  peruspalvelujen valtionosuus ]:[Verolykkäysten takaisinperintä vuonna 2022]])</f>
        <v>615705.18326024164</v>
      </c>
      <c r="T354" s="39">
        <v>51309</v>
      </c>
    </row>
    <row r="355" spans="1:20" ht="15" x14ac:dyDescent="0.25">
      <c r="A355" s="41">
        <v>90037851</v>
      </c>
      <c r="B355" s="31" t="s">
        <v>364</v>
      </c>
      <c r="C355" s="42"/>
      <c r="D355" s="42"/>
      <c r="E355" s="42"/>
      <c r="F355" s="42"/>
      <c r="G355" s="15"/>
      <c r="H355" s="16"/>
      <c r="I355" s="17"/>
      <c r="J355" s="17"/>
      <c r="K355" s="15"/>
      <c r="L355" s="15"/>
      <c r="M355" s="18"/>
      <c r="N355" s="15"/>
      <c r="O355" s="410"/>
      <c r="P355" s="412">
        <v>583269.0254839519</v>
      </c>
      <c r="Q355" s="411"/>
      <c r="R355" s="411"/>
      <c r="S355" s="139">
        <f>SUM(Yhteenveto[[#This Row],[Kunnan  peruspalvelujen valtionosuus ]:[Verolykkäysten takaisinperintä vuonna 2022]])</f>
        <v>583269.0254839519</v>
      </c>
      <c r="T355" s="39">
        <v>48606</v>
      </c>
    </row>
    <row r="356" spans="1:20" ht="15" x14ac:dyDescent="0.25">
      <c r="A356" s="41">
        <v>90037861</v>
      </c>
      <c r="B356" s="31" t="s">
        <v>365</v>
      </c>
      <c r="C356" s="42"/>
      <c r="D356" s="42"/>
      <c r="E356" s="42"/>
      <c r="F356" s="42"/>
      <c r="G356" s="15"/>
      <c r="H356" s="16"/>
      <c r="I356" s="17"/>
      <c r="J356" s="17"/>
      <c r="K356" s="15"/>
      <c r="L356" s="15"/>
      <c r="M356" s="18"/>
      <c r="N356" s="15"/>
      <c r="O356" s="410"/>
      <c r="P356" s="412">
        <v>1301882.6465321977</v>
      </c>
      <c r="Q356" s="411"/>
      <c r="R356" s="411"/>
      <c r="S356" s="139">
        <f>SUM(Yhteenveto[[#This Row],[Kunnan  peruspalvelujen valtionosuus ]:[Verolykkäysten takaisinperintä vuonna 2022]])</f>
        <v>1301882.6465321977</v>
      </c>
      <c r="T356" s="39">
        <v>108490</v>
      </c>
    </row>
    <row r="357" spans="1:20" ht="15" x14ac:dyDescent="0.25">
      <c r="A357" s="41">
        <v>90037981</v>
      </c>
      <c r="B357" s="31" t="s">
        <v>366</v>
      </c>
      <c r="C357" s="42"/>
      <c r="D357" s="42"/>
      <c r="E357" s="42"/>
      <c r="F357" s="42"/>
      <c r="G357" s="15"/>
      <c r="H357" s="16"/>
      <c r="I357" s="17"/>
      <c r="J357" s="17"/>
      <c r="K357" s="15"/>
      <c r="L357" s="15"/>
      <c r="M357" s="18"/>
      <c r="N357" s="15"/>
      <c r="O357" s="410"/>
      <c r="P357" s="412">
        <v>1376791.2620245256</v>
      </c>
      <c r="Q357" s="411"/>
      <c r="R357" s="411"/>
      <c r="S357" s="139">
        <f>SUM(Yhteenveto[[#This Row],[Kunnan  peruspalvelujen valtionosuus ]:[Verolykkäysten takaisinperintä vuonna 2022]])</f>
        <v>1376791.2620245256</v>
      </c>
      <c r="T357" s="39">
        <v>114733</v>
      </c>
    </row>
    <row r="358" spans="1:20" ht="15" x14ac:dyDescent="0.25">
      <c r="A358" s="41">
        <v>90037991</v>
      </c>
      <c r="B358" s="31" t="s">
        <v>367</v>
      </c>
      <c r="C358" s="42"/>
      <c r="D358" s="42"/>
      <c r="E358" s="42"/>
      <c r="F358" s="42"/>
      <c r="G358" s="15"/>
      <c r="H358" s="16"/>
      <c r="I358" s="17"/>
      <c r="J358" s="17"/>
      <c r="K358" s="15"/>
      <c r="L358" s="15"/>
      <c r="M358" s="18"/>
      <c r="N358" s="15"/>
      <c r="O358" s="410"/>
      <c r="P358" s="412">
        <v>1015702.6446270416</v>
      </c>
      <c r="Q358" s="411"/>
      <c r="R358" s="411"/>
      <c r="S358" s="139">
        <f>SUM(Yhteenveto[[#This Row],[Kunnan  peruspalvelujen valtionosuus ]:[Verolykkäysten takaisinperintä vuonna 2022]])</f>
        <v>1015702.6446270416</v>
      </c>
      <c r="T358" s="39">
        <v>84642</v>
      </c>
    </row>
    <row r="359" spans="1:20" ht="15" x14ac:dyDescent="0.25">
      <c r="A359" s="41">
        <v>90038081</v>
      </c>
      <c r="B359" s="31" t="s">
        <v>368</v>
      </c>
      <c r="C359" s="42"/>
      <c r="D359" s="42"/>
      <c r="E359" s="42"/>
      <c r="F359" s="42"/>
      <c r="G359" s="15"/>
      <c r="H359" s="16"/>
      <c r="I359" s="17"/>
      <c r="J359" s="17"/>
      <c r="K359" s="15"/>
      <c r="L359" s="15"/>
      <c r="M359" s="18"/>
      <c r="N359" s="15"/>
      <c r="O359" s="410"/>
      <c r="P359" s="412">
        <v>926539.57414782408</v>
      </c>
      <c r="Q359" s="411"/>
      <c r="R359" s="411"/>
      <c r="S359" s="139">
        <f>SUM(Yhteenveto[[#This Row],[Kunnan  peruspalvelujen valtionosuus ]:[Verolykkäysten takaisinperintä vuonna 2022]])</f>
        <v>926539.57414782408</v>
      </c>
      <c r="T359" s="39">
        <v>77212</v>
      </c>
    </row>
    <row r="360" spans="1:20" ht="15" x14ac:dyDescent="0.25">
      <c r="A360" s="41">
        <v>90038581</v>
      </c>
      <c r="B360" s="31" t="s">
        <v>369</v>
      </c>
      <c r="C360" s="42"/>
      <c r="D360" s="42"/>
      <c r="E360" s="42"/>
      <c r="F360" s="42"/>
      <c r="G360" s="15"/>
      <c r="H360" s="16"/>
      <c r="I360" s="17"/>
      <c r="J360" s="17"/>
      <c r="K360" s="15"/>
      <c r="L360" s="15"/>
      <c r="M360" s="18"/>
      <c r="N360" s="15"/>
      <c r="O360" s="410"/>
      <c r="P360" s="412">
        <v>302543.53441561596</v>
      </c>
      <c r="Q360" s="411"/>
      <c r="R360" s="411"/>
      <c r="S360" s="139">
        <f>SUM(Yhteenveto[[#This Row],[Kunnan  peruspalvelujen valtionosuus ]:[Verolykkäysten takaisinperintä vuonna 2022]])</f>
        <v>302543.53441561596</v>
      </c>
      <c r="T360" s="39">
        <v>25212</v>
      </c>
    </row>
    <row r="361" spans="1:20" ht="15" x14ac:dyDescent="0.25">
      <c r="A361" s="41">
        <v>90038611</v>
      </c>
      <c r="B361" s="31" t="s">
        <v>370</v>
      </c>
      <c r="C361" s="42"/>
      <c r="D361" s="42"/>
      <c r="E361" s="42"/>
      <c r="F361" s="42"/>
      <c r="G361" s="15"/>
      <c r="H361" s="16"/>
      <c r="I361" s="17"/>
      <c r="J361" s="17"/>
      <c r="K361" s="15"/>
      <c r="L361" s="15"/>
      <c r="M361" s="18"/>
      <c r="N361" s="15"/>
      <c r="O361" s="410"/>
      <c r="P361" s="412">
        <v>529669.36566080083</v>
      </c>
      <c r="Q361" s="411"/>
      <c r="R361" s="411"/>
      <c r="S361" s="139">
        <f>SUM(Yhteenveto[[#This Row],[Kunnan  peruspalvelujen valtionosuus ]:[Verolykkäysten takaisinperintä vuonna 2022]])</f>
        <v>529669.36566080083</v>
      </c>
      <c r="T361" s="39">
        <v>44139</v>
      </c>
    </row>
    <row r="362" spans="1:20" ht="15" x14ac:dyDescent="0.25">
      <c r="A362" s="41">
        <v>90038691</v>
      </c>
      <c r="B362" s="31" t="s">
        <v>371</v>
      </c>
      <c r="C362" s="42"/>
      <c r="D362" s="42"/>
      <c r="E362" s="42"/>
      <c r="F362" s="42"/>
      <c r="G362" s="15"/>
      <c r="H362" s="16"/>
      <c r="I362" s="17"/>
      <c r="J362" s="17"/>
      <c r="K362" s="15"/>
      <c r="L362" s="15"/>
      <c r="M362" s="18"/>
      <c r="N362" s="15"/>
      <c r="O362" s="410"/>
      <c r="P362" s="412">
        <v>349088.69355647999</v>
      </c>
      <c r="Q362" s="411"/>
      <c r="R362" s="411"/>
      <c r="S362" s="139">
        <f>SUM(Yhteenveto[[#This Row],[Kunnan  peruspalvelujen valtionosuus ]:[Verolykkäysten takaisinperintä vuonna 2022]])</f>
        <v>349088.69355647999</v>
      </c>
      <c r="T362" s="39">
        <v>29091</v>
      </c>
    </row>
    <row r="363" spans="1:20" ht="15" x14ac:dyDescent="0.25">
      <c r="A363" s="41">
        <v>90000842</v>
      </c>
      <c r="B363" s="31" t="s">
        <v>372</v>
      </c>
      <c r="C363" s="42"/>
      <c r="D363" s="42"/>
      <c r="E363" s="42"/>
      <c r="F363" s="42"/>
      <c r="G363" s="15"/>
      <c r="H363" s="16"/>
      <c r="I363" s="17"/>
      <c r="J363" s="17"/>
      <c r="K363" s="15"/>
      <c r="L363" s="15"/>
      <c r="M363" s="18"/>
      <c r="N363" s="15"/>
      <c r="O363" s="410"/>
      <c r="P363" s="412">
        <v>5286052.5094536003</v>
      </c>
      <c r="Q363" s="411"/>
      <c r="R363" s="411"/>
      <c r="S363" s="139">
        <f>SUM(Yhteenveto[[#This Row],[Kunnan  peruspalvelujen valtionosuus ]:[Verolykkäysten takaisinperintä vuonna 2022]])</f>
        <v>5286052.5094536003</v>
      </c>
      <c r="T363" s="39">
        <v>440504</v>
      </c>
    </row>
    <row r="364" spans="1:20" ht="15" x14ac:dyDescent="0.25">
      <c r="A364" s="41">
        <v>90000872</v>
      </c>
      <c r="B364" s="31" t="s">
        <v>373</v>
      </c>
      <c r="C364" s="42"/>
      <c r="D364" s="42"/>
      <c r="E364" s="42"/>
      <c r="F364" s="42"/>
      <c r="G364" s="15"/>
      <c r="H364" s="16"/>
      <c r="I364" s="17"/>
      <c r="J364" s="17"/>
      <c r="K364" s="15"/>
      <c r="L364" s="15"/>
      <c r="M364" s="18"/>
      <c r="N364" s="15"/>
      <c r="O364" s="410"/>
      <c r="P364" s="412">
        <v>4084245.8078720006</v>
      </c>
      <c r="Q364" s="411"/>
      <c r="R364" s="411"/>
      <c r="S364" s="139">
        <f>SUM(Yhteenveto[[#This Row],[Kunnan  peruspalvelujen valtionosuus ]:[Verolykkäysten takaisinperintä vuonna 2022]])</f>
        <v>4084245.8078720006</v>
      </c>
      <c r="T364" s="39">
        <v>340354</v>
      </c>
    </row>
    <row r="365" spans="1:20" ht="15" x14ac:dyDescent="0.25">
      <c r="A365" s="41">
        <v>90037822</v>
      </c>
      <c r="B365" s="31" t="s">
        <v>375</v>
      </c>
      <c r="C365" s="42"/>
      <c r="D365" s="42"/>
      <c r="E365" s="42"/>
      <c r="F365" s="42"/>
      <c r="G365" s="15"/>
      <c r="H365" s="16"/>
      <c r="I365" s="17"/>
      <c r="J365" s="17"/>
      <c r="K365" s="15"/>
      <c r="L365" s="15"/>
      <c r="M365" s="18"/>
      <c r="N365" s="15"/>
      <c r="O365" s="410"/>
      <c r="P365" s="412">
        <v>1549455.1492919996</v>
      </c>
      <c r="Q365" s="411"/>
      <c r="R365" s="411"/>
      <c r="S365" s="139">
        <f>SUM(Yhteenveto[[#This Row],[Kunnan  peruspalvelujen valtionosuus ]:[Verolykkäysten takaisinperintä vuonna 2022]])</f>
        <v>1549455.1492919996</v>
      </c>
      <c r="T365" s="39">
        <v>129121</v>
      </c>
    </row>
    <row r="366" spans="1:20" ht="15" x14ac:dyDescent="0.25">
      <c r="A366" s="41">
        <v>90038382</v>
      </c>
      <c r="B366" s="31" t="s">
        <v>376</v>
      </c>
      <c r="C366" s="42"/>
      <c r="D366" s="42"/>
      <c r="E366" s="42"/>
      <c r="F366" s="42"/>
      <c r="G366" s="15"/>
      <c r="H366" s="16"/>
      <c r="I366" s="17"/>
      <c r="J366" s="17"/>
      <c r="K366" s="15"/>
      <c r="L366" s="15"/>
      <c r="M366" s="18"/>
      <c r="N366" s="15"/>
      <c r="O366" s="410"/>
      <c r="P366" s="412">
        <v>2716572.6610400006</v>
      </c>
      <c r="Q366" s="411"/>
      <c r="R366" s="411"/>
      <c r="S366" s="139">
        <f>SUM(Yhteenveto[[#This Row],[Kunnan  peruspalvelujen valtionosuus ]:[Verolykkäysten takaisinperintä vuonna 2022]])</f>
        <v>2716572.6610400006</v>
      </c>
      <c r="T366" s="39">
        <v>226381</v>
      </c>
    </row>
    <row r="367" spans="1:20" ht="15" x14ac:dyDescent="0.25">
      <c r="A367" s="41">
        <v>90053342</v>
      </c>
      <c r="B367" s="31" t="s">
        <v>374</v>
      </c>
      <c r="C367" s="42"/>
      <c r="D367" s="42"/>
      <c r="E367" s="42"/>
      <c r="F367" s="42"/>
      <c r="G367" s="15"/>
      <c r="H367" s="16"/>
      <c r="I367" s="17"/>
      <c r="J367" s="17"/>
      <c r="K367" s="15"/>
      <c r="L367" s="15"/>
      <c r="M367" s="18"/>
      <c r="N367" s="15"/>
      <c r="O367" s="410"/>
      <c r="P367" s="412">
        <v>874234.8326399998</v>
      </c>
      <c r="Q367" s="411"/>
      <c r="R367" s="411"/>
      <c r="S367" s="139">
        <f>SUM(Yhteenveto[[#This Row],[Kunnan  peruspalvelujen valtionosuus ]:[Verolykkäysten takaisinperintä vuonna 2022]])</f>
        <v>874234.8326399998</v>
      </c>
      <c r="T367" s="39">
        <v>72853</v>
      </c>
    </row>
    <row r="368" spans="1:20" ht="15" x14ac:dyDescent="0.25">
      <c r="A368" s="41">
        <v>90025016</v>
      </c>
      <c r="B368" s="31" t="s">
        <v>377</v>
      </c>
      <c r="C368" s="42"/>
      <c r="D368" s="42"/>
      <c r="E368" s="42"/>
      <c r="F368" s="42"/>
      <c r="G368" s="15"/>
      <c r="H368" s="16"/>
      <c r="I368" s="17"/>
      <c r="J368" s="17"/>
      <c r="K368" s="15"/>
      <c r="L368" s="15"/>
      <c r="M368" s="18"/>
      <c r="N368" s="15"/>
      <c r="O368" s="410"/>
      <c r="P368" s="412">
        <v>204548.53456000003</v>
      </c>
      <c r="Q368" s="411"/>
      <c r="R368" s="411"/>
      <c r="S368" s="139">
        <f>SUM(Yhteenveto[[#This Row],[Kunnan  peruspalvelujen valtionosuus ]:[Verolykkäysten takaisinperintä vuonna 2022]])</f>
        <v>204548.53456000003</v>
      </c>
      <c r="T368" s="39">
        <v>17046</v>
      </c>
    </row>
    <row r="369" spans="1:22" ht="15" x14ac:dyDescent="0.25">
      <c r="A369" s="41">
        <v>90025076</v>
      </c>
      <c r="B369" s="31" t="s">
        <v>378</v>
      </c>
      <c r="C369" s="42"/>
      <c r="D369" s="42"/>
      <c r="E369" s="42"/>
      <c r="F369" s="42"/>
      <c r="G369" s="15"/>
      <c r="H369" s="16"/>
      <c r="I369" s="17"/>
      <c r="J369" s="17"/>
      <c r="K369" s="15"/>
      <c r="L369" s="15"/>
      <c r="M369" s="18"/>
      <c r="N369" s="15"/>
      <c r="O369" s="410"/>
      <c r="P369" s="412">
        <v>211553.62135999996</v>
      </c>
      <c r="Q369" s="411"/>
      <c r="R369" s="411"/>
      <c r="S369" s="139">
        <f>SUM(Yhteenveto[[#This Row],[Kunnan  peruspalvelujen valtionosuus ]:[Verolykkäysten takaisinperintä vuonna 2022]])</f>
        <v>211553.62135999996</v>
      </c>
      <c r="T369" s="39">
        <v>17629</v>
      </c>
    </row>
    <row r="370" spans="1:22" s="51" customFormat="1" ht="15" x14ac:dyDescent="0.25">
      <c r="A370" s="43">
        <v>90025136</v>
      </c>
      <c r="B370" s="44" t="s">
        <v>379</v>
      </c>
      <c r="C370" s="45"/>
      <c r="D370" s="45"/>
      <c r="E370" s="45"/>
      <c r="F370" s="45"/>
      <c r="G370" s="15"/>
      <c r="H370" s="46"/>
      <c r="I370" s="47"/>
      <c r="J370" s="47"/>
      <c r="K370" s="15"/>
      <c r="L370" s="15"/>
      <c r="M370" s="48"/>
      <c r="N370" s="15"/>
      <c r="O370" s="410"/>
      <c r="P370" s="412">
        <v>626394.86165600002</v>
      </c>
      <c r="Q370" s="411"/>
      <c r="R370" s="411"/>
      <c r="S370" s="139">
        <f>SUM(Yhteenveto[[#This Row],[Kunnan  peruspalvelujen valtionosuus ]:[Verolykkäysten takaisinperintä vuonna 2022]])</f>
        <v>626394.86165600002</v>
      </c>
      <c r="T370" s="39">
        <v>52200</v>
      </c>
      <c r="U370" s="50"/>
      <c r="V370" s="50"/>
    </row>
    <row r="371" spans="1:22" ht="15" x14ac:dyDescent="0.25">
      <c r="A371" s="41">
        <v>90054396</v>
      </c>
      <c r="B371" s="31" t="s">
        <v>380</v>
      </c>
      <c r="C371" s="42"/>
      <c r="D371" s="42"/>
      <c r="E371" s="42"/>
      <c r="F371" s="42"/>
      <c r="G371" s="15"/>
      <c r="H371" s="16"/>
      <c r="I371" s="17"/>
      <c r="J371" s="17"/>
      <c r="K371" s="15"/>
      <c r="L371" s="15"/>
      <c r="M371" s="18"/>
      <c r="N371" s="15"/>
      <c r="O371" s="410"/>
      <c r="P371" s="412">
        <v>281604.48936000001</v>
      </c>
      <c r="Q371" s="411"/>
      <c r="R371" s="411"/>
      <c r="S371" s="139">
        <f>SUM(Yhteenveto[[#This Row],[Kunnan  peruspalvelujen valtionosuus ]:[Verolykkäysten takaisinperintä vuonna 2022]])</f>
        <v>281604.48936000001</v>
      </c>
      <c r="T371" s="39">
        <v>23467</v>
      </c>
    </row>
    <row r="372" spans="1:22" ht="15" x14ac:dyDescent="0.25">
      <c r="A372" s="41">
        <v>90000837</v>
      </c>
      <c r="B372" s="31" t="s">
        <v>784</v>
      </c>
      <c r="C372" s="42"/>
      <c r="D372" s="42"/>
      <c r="E372" s="53"/>
      <c r="F372" s="42"/>
      <c r="G372" s="15"/>
      <c r="H372" s="16"/>
      <c r="I372" s="17"/>
      <c r="J372" s="17"/>
      <c r="K372" s="15"/>
      <c r="L372" s="15"/>
      <c r="M372" s="18"/>
      <c r="N372" s="15"/>
      <c r="O372" s="410"/>
      <c r="P372" s="412">
        <v>11048802.604684908</v>
      </c>
      <c r="Q372" s="411"/>
      <c r="R372" s="411"/>
      <c r="S372" s="139">
        <f>SUM(Yhteenveto[[#This Row],[Kunnan  peruspalvelujen valtionosuus ]:[Verolykkäysten takaisinperintä vuonna 2022]])</f>
        <v>11048802.604684908</v>
      </c>
      <c r="T372" s="39">
        <v>920734</v>
      </c>
    </row>
    <row r="373" spans="1:22" ht="15" x14ac:dyDescent="0.25">
      <c r="A373" s="41">
        <v>90002047</v>
      </c>
      <c r="B373" s="31" t="s">
        <v>785</v>
      </c>
      <c r="C373" s="42"/>
      <c r="D373" s="42"/>
      <c r="E373" s="42"/>
      <c r="F373" s="42"/>
      <c r="G373" s="15"/>
      <c r="H373" s="16"/>
      <c r="I373" s="17"/>
      <c r="J373" s="17"/>
      <c r="K373" s="15"/>
      <c r="L373" s="15"/>
      <c r="M373" s="18"/>
      <c r="N373" s="15"/>
      <c r="O373" s="410"/>
      <c r="P373" s="412">
        <v>6744684.4667558242</v>
      </c>
      <c r="Q373" s="411"/>
      <c r="R373" s="411"/>
      <c r="S373" s="139">
        <f>SUM(Yhteenveto[[#This Row],[Kunnan  peruspalvelujen valtionosuus ]:[Verolykkäysten takaisinperintä vuonna 2022]])</f>
        <v>6744684.4667558242</v>
      </c>
      <c r="T373" s="39">
        <v>562057</v>
      </c>
    </row>
    <row r="374" spans="1:22" ht="15" x14ac:dyDescent="0.25">
      <c r="A374" s="41">
        <v>90005997</v>
      </c>
      <c r="B374" s="31" t="s">
        <v>786</v>
      </c>
      <c r="C374" s="42"/>
      <c r="D374" s="42"/>
      <c r="E374" s="42"/>
      <c r="F374" s="42"/>
      <c r="G374" s="15"/>
      <c r="H374" s="16"/>
      <c r="I374" s="17"/>
      <c r="J374" s="17"/>
      <c r="K374" s="15"/>
      <c r="L374" s="15"/>
      <c r="M374" s="18"/>
      <c r="N374" s="15"/>
      <c r="O374" s="410"/>
      <c r="P374" s="412">
        <v>7425407.4191909581</v>
      </c>
      <c r="Q374" s="411"/>
      <c r="R374" s="411"/>
      <c r="S374" s="139">
        <f>SUM(Yhteenveto[[#This Row],[Kunnan  peruspalvelujen valtionosuus ]:[Verolykkäysten takaisinperintä vuonna 2022]])</f>
        <v>7425407.4191909581</v>
      </c>
      <c r="T374" s="39">
        <v>618784</v>
      </c>
    </row>
    <row r="375" spans="1:22" ht="15" x14ac:dyDescent="0.25">
      <c r="A375" s="41">
        <v>90008177</v>
      </c>
      <c r="B375" s="31" t="s">
        <v>1116</v>
      </c>
      <c r="C375" s="42"/>
      <c r="D375" s="42"/>
      <c r="E375" s="42"/>
      <c r="F375" s="42"/>
      <c r="G375" s="15"/>
      <c r="H375" s="16"/>
      <c r="I375" s="17"/>
      <c r="J375" s="17"/>
      <c r="K375" s="15"/>
      <c r="L375" s="15"/>
      <c r="M375" s="18"/>
      <c r="N375" s="15"/>
      <c r="O375" s="410"/>
      <c r="P375" s="412">
        <v>6139597.3979245918</v>
      </c>
      <c r="Q375" s="411"/>
      <c r="R375" s="411"/>
      <c r="S375" s="139">
        <f>SUM(Yhteenveto[[#This Row],[Kunnan  peruspalvelujen valtionosuus ]:[Verolykkäysten takaisinperintä vuonna 2022]])</f>
        <v>6139597.3979245918</v>
      </c>
      <c r="T375" s="39">
        <v>511633</v>
      </c>
    </row>
    <row r="376" spans="1:22" ht="15" x14ac:dyDescent="0.25">
      <c r="A376" s="41">
        <v>90008367</v>
      </c>
      <c r="B376" s="31" t="s">
        <v>787</v>
      </c>
      <c r="C376" s="42"/>
      <c r="D376" s="42"/>
      <c r="E376" s="42"/>
      <c r="F376" s="42"/>
      <c r="G376" s="15"/>
      <c r="H376" s="16"/>
      <c r="I376" s="17"/>
      <c r="J376" s="17"/>
      <c r="K376" s="15"/>
      <c r="L376" s="15"/>
      <c r="M376" s="18"/>
      <c r="N376" s="15"/>
      <c r="O376" s="410"/>
      <c r="P376" s="412">
        <v>8871216.4250040501</v>
      </c>
      <c r="Q376" s="411"/>
      <c r="R376" s="411"/>
      <c r="S376" s="139">
        <f>SUM(Yhteenveto[[#This Row],[Kunnan  peruspalvelujen valtionosuus ]:[Verolykkäysten takaisinperintä vuonna 2022]])</f>
        <v>8871216.4250040501</v>
      </c>
      <c r="T376" s="39">
        <v>739268</v>
      </c>
    </row>
    <row r="377" spans="1:22" ht="15" x14ac:dyDescent="0.25">
      <c r="A377" s="41">
        <v>90008987</v>
      </c>
      <c r="B377" s="31" t="s">
        <v>788</v>
      </c>
      <c r="C377" s="42"/>
      <c r="D377" s="42"/>
      <c r="E377" s="42"/>
      <c r="F377" s="42"/>
      <c r="G377" s="15"/>
      <c r="H377" s="16"/>
      <c r="I377" s="17"/>
      <c r="J377" s="17"/>
      <c r="K377" s="15"/>
      <c r="L377" s="15"/>
      <c r="M377" s="18"/>
      <c r="N377" s="15"/>
      <c r="O377" s="410"/>
      <c r="P377" s="412">
        <v>4795605.9277321436</v>
      </c>
      <c r="Q377" s="411"/>
      <c r="R377" s="411"/>
      <c r="S377" s="139">
        <f>SUM(Yhteenveto[[#This Row],[Kunnan  peruspalvelujen valtionosuus ]:[Verolykkäysten takaisinperintä vuonna 2022]])</f>
        <v>4795605.9277321436</v>
      </c>
      <c r="T377" s="39">
        <v>399634</v>
      </c>
    </row>
    <row r="378" spans="1:22" ht="15" x14ac:dyDescent="0.25">
      <c r="A378" s="43">
        <v>90038737</v>
      </c>
      <c r="B378" s="44" t="s">
        <v>381</v>
      </c>
      <c r="C378" s="45"/>
      <c r="D378" s="45"/>
      <c r="E378" s="45"/>
      <c r="F378" s="45"/>
      <c r="G378" s="15"/>
      <c r="H378" s="46"/>
      <c r="I378" s="47"/>
      <c r="J378" s="47"/>
      <c r="K378" s="15"/>
      <c r="L378" s="15"/>
      <c r="M378" s="48"/>
      <c r="N378" s="15"/>
      <c r="O378" s="410"/>
      <c r="P378" s="412">
        <v>9199941.6114364006</v>
      </c>
      <c r="Q378" s="411"/>
      <c r="R378" s="411"/>
      <c r="S378" s="139">
        <f>SUM(Yhteenveto[[#This Row],[Kunnan  peruspalvelujen valtionosuus ]:[Verolykkäysten takaisinperintä vuonna 2022]])</f>
        <v>9199941.6114364006</v>
      </c>
      <c r="T378" s="39">
        <v>766662</v>
      </c>
    </row>
    <row r="379" spans="1:22" ht="15" x14ac:dyDescent="0.25">
      <c r="A379" s="41">
        <v>90042287</v>
      </c>
      <c r="B379" s="31" t="s">
        <v>789</v>
      </c>
      <c r="C379" s="42"/>
      <c r="D379" s="42"/>
      <c r="E379" s="42"/>
      <c r="F379" s="42"/>
      <c r="G379" s="15"/>
      <c r="H379" s="16"/>
      <c r="I379" s="17"/>
      <c r="J379" s="17"/>
      <c r="K379" s="15"/>
      <c r="L379" s="15"/>
      <c r="M379" s="18"/>
      <c r="N379" s="15"/>
      <c r="O379" s="410"/>
      <c r="P379" s="412">
        <v>5060331.5203458089</v>
      </c>
      <c r="Q379" s="411"/>
      <c r="R379" s="411"/>
      <c r="S379" s="139">
        <f>SUM(Yhteenveto[[#This Row],[Kunnan  peruspalvelujen valtionosuus ]:[Verolykkäysten takaisinperintä vuonna 2022]])</f>
        <v>5060331.5203458089</v>
      </c>
      <c r="T379" s="39">
        <v>421694</v>
      </c>
    </row>
    <row r="380" spans="1:22" x14ac:dyDescent="0.2">
      <c r="A380" s="54"/>
      <c r="B380" s="55"/>
      <c r="C380" s="56"/>
      <c r="D380" s="56"/>
      <c r="E380" s="56"/>
      <c r="F380" s="56"/>
      <c r="O380" s="138"/>
      <c r="P380" s="140"/>
      <c r="Q380" s="120"/>
      <c r="R380" s="120"/>
      <c r="S380" s="135"/>
      <c r="T380" s="28"/>
    </row>
    <row r="381" spans="1:22" x14ac:dyDescent="0.2">
      <c r="A381" s="54"/>
      <c r="B381" s="55"/>
      <c r="C381" s="56"/>
      <c r="D381" s="56"/>
      <c r="E381" s="56"/>
      <c r="F381" s="56"/>
      <c r="O381" s="138"/>
      <c r="P381" s="140"/>
      <c r="Q381" s="120"/>
      <c r="R381" s="120"/>
      <c r="S381" s="135"/>
      <c r="T381" s="28"/>
    </row>
    <row r="382" spans="1:22" x14ac:dyDescent="0.2">
      <c r="A382" s="54"/>
      <c r="B382" s="55"/>
      <c r="C382" s="56"/>
      <c r="D382" s="56"/>
      <c r="E382" s="56"/>
      <c r="F382" s="56"/>
      <c r="O382" s="138"/>
      <c r="P382" s="140"/>
      <c r="Q382" s="120"/>
      <c r="R382" s="120"/>
      <c r="S382" s="135"/>
      <c r="T382" s="28"/>
    </row>
    <row r="383" spans="1:22" x14ac:dyDescent="0.2">
      <c r="A383" s="54"/>
      <c r="B383" s="55"/>
      <c r="C383" s="56"/>
      <c r="D383" s="56"/>
      <c r="E383" s="56"/>
      <c r="F383" s="56"/>
      <c r="O383" s="138"/>
      <c r="P383" s="140"/>
      <c r="Q383" s="120"/>
      <c r="R383" s="120"/>
      <c r="S383" s="135"/>
      <c r="T383" s="28"/>
    </row>
    <row r="384" spans="1:22" x14ac:dyDescent="0.2">
      <c r="A384" s="54"/>
      <c r="B384" s="55"/>
      <c r="C384" s="56"/>
      <c r="D384" s="56"/>
      <c r="E384" s="56"/>
      <c r="F384" s="56"/>
      <c r="O384" s="138"/>
      <c r="P384" s="140"/>
      <c r="Q384" s="120"/>
      <c r="R384" s="120"/>
      <c r="S384" s="135"/>
      <c r="T384" s="28"/>
    </row>
    <row r="385" spans="1:20" x14ac:dyDescent="0.2">
      <c r="A385" s="59"/>
      <c r="O385" s="138"/>
      <c r="P385" s="140"/>
      <c r="Q385" s="120"/>
      <c r="R385" s="120"/>
      <c r="S385" s="135"/>
      <c r="T385" s="28"/>
    </row>
    <row r="386" spans="1:20" x14ac:dyDescent="0.2">
      <c r="A386" s="59"/>
      <c r="P386" s="140"/>
      <c r="S386" s="135"/>
    </row>
    <row r="387" spans="1:20" x14ac:dyDescent="0.2">
      <c r="A387" s="59"/>
      <c r="P387" s="140"/>
      <c r="S387" s="135"/>
    </row>
    <row r="388" spans="1:20" x14ac:dyDescent="0.2">
      <c r="A388" s="59"/>
      <c r="P388" s="140"/>
      <c r="S388" s="135"/>
    </row>
    <row r="389" spans="1:20" x14ac:dyDescent="0.2">
      <c r="A389" s="59"/>
      <c r="P389" s="140"/>
      <c r="S389" s="135"/>
    </row>
    <row r="390" spans="1:20" x14ac:dyDescent="0.2">
      <c r="A390" s="59"/>
      <c r="S390" s="135"/>
    </row>
    <row r="391" spans="1:20" x14ac:dyDescent="0.2">
      <c r="A391" s="59"/>
      <c r="S391" s="135"/>
    </row>
    <row r="392" spans="1:20" x14ac:dyDescent="0.2">
      <c r="A392" s="59"/>
      <c r="S392" s="135"/>
    </row>
    <row r="393" spans="1:20" x14ac:dyDescent="0.2">
      <c r="A393" s="59"/>
      <c r="S393" s="135"/>
    </row>
    <row r="394" spans="1:20" x14ac:dyDescent="0.2">
      <c r="A394" s="59"/>
      <c r="S394" s="135"/>
    </row>
    <row r="395" spans="1:20" x14ac:dyDescent="0.2">
      <c r="A395" s="60"/>
      <c r="S395" s="135"/>
    </row>
    <row r="396" spans="1:20" x14ac:dyDescent="0.2">
      <c r="A396" s="60"/>
      <c r="B396" s="61"/>
      <c r="S396" s="135"/>
    </row>
    <row r="397" spans="1:20" x14ac:dyDescent="0.2">
      <c r="A397" s="60"/>
      <c r="B397" s="62"/>
    </row>
    <row r="398" spans="1:20" x14ac:dyDescent="0.2">
      <c r="A398" s="60"/>
    </row>
    <row r="399" spans="1:20" x14ac:dyDescent="0.2">
      <c r="A399" s="60"/>
    </row>
    <row r="400" spans="1:20" x14ac:dyDescent="0.2">
      <c r="A400" s="60"/>
      <c r="C400" s="7"/>
      <c r="D400" s="7"/>
      <c r="E400" s="7"/>
      <c r="F400" s="7"/>
    </row>
    <row r="401" spans="1:6" x14ac:dyDescent="0.2">
      <c r="A401" s="60"/>
      <c r="B401" s="61"/>
      <c r="C401" s="7"/>
      <c r="D401" s="7"/>
      <c r="E401" s="7"/>
      <c r="F401" s="7"/>
    </row>
    <row r="402" spans="1:6" x14ac:dyDescent="0.2">
      <c r="A402" s="60"/>
      <c r="B402" s="63"/>
      <c r="C402" s="7"/>
      <c r="D402" s="7"/>
      <c r="E402" s="7"/>
      <c r="F402" s="7"/>
    </row>
    <row r="403" spans="1:6" x14ac:dyDescent="0.2">
      <c r="A403" s="64"/>
      <c r="B403" s="63"/>
      <c r="C403" s="7"/>
      <c r="D403" s="7"/>
      <c r="E403" s="7"/>
      <c r="F403" s="7"/>
    </row>
    <row r="404" spans="1:6" x14ac:dyDescent="0.2">
      <c r="A404" s="60"/>
      <c r="B404" s="61"/>
      <c r="C404" s="7"/>
      <c r="D404" s="7"/>
      <c r="E404" s="7"/>
      <c r="F404" s="7"/>
    </row>
    <row r="405" spans="1:6" x14ac:dyDescent="0.2">
      <c r="A405" s="60"/>
      <c r="C405" s="7"/>
      <c r="D405" s="7"/>
      <c r="E405" s="7"/>
      <c r="F405" s="7"/>
    </row>
    <row r="406" spans="1:6" x14ac:dyDescent="0.2">
      <c r="A406" s="60"/>
      <c r="C406" s="7"/>
      <c r="D406" s="7"/>
      <c r="E406" s="7"/>
      <c r="F406" s="7"/>
    </row>
    <row r="407" spans="1:6" x14ac:dyDescent="0.2">
      <c r="A407" s="64"/>
    </row>
    <row r="408" spans="1:6" x14ac:dyDescent="0.2">
      <c r="A408" s="60"/>
    </row>
    <row r="409" spans="1:6" x14ac:dyDescent="0.2">
      <c r="A409" s="60"/>
    </row>
    <row r="410" spans="1:6" x14ac:dyDescent="0.2">
      <c r="A410" s="60"/>
    </row>
    <row r="411" spans="1:6" x14ac:dyDescent="0.2">
      <c r="A411" s="60"/>
      <c r="B411" s="62"/>
    </row>
  </sheetData>
  <pageMargins left="0.51181102362204722" right="0.51181102362204722" top="0.55118110236220474" bottom="0.55118110236220474" header="0.31496062992125984" footer="0.31496062992125984"/>
  <pageSetup paperSize="9" scale="65" orientation="landscape" r:id="rId1"/>
  <ignoredErrors>
    <ignoredError sqref="S7:S8 S9:S379 T8:T379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306"/>
  <sheetViews>
    <sheetView zoomScale="80" zoomScaleNormal="80" workbookViewId="0">
      <pane xSplit="2" ySplit="6" topLeftCell="E7" activePane="bottomRight" state="frozen"/>
      <selection activeCell="G29" sqref="G29"/>
      <selection pane="topRight" activeCell="G29" sqref="G29"/>
      <selection pane="bottomLeft" activeCell="G29" sqref="G29"/>
      <selection pane="bottomRight"/>
    </sheetView>
  </sheetViews>
  <sheetFormatPr defaultRowHeight="15" x14ac:dyDescent="0.25"/>
  <cols>
    <col min="1" max="1" width="10.375" style="149" customWidth="1"/>
    <col min="2" max="2" width="17.625" style="145" bestFit="1" customWidth="1"/>
    <col min="3" max="3" width="10.625" style="161" customWidth="1"/>
    <col min="4" max="10" width="10.625" style="154" customWidth="1"/>
    <col min="11" max="11" width="13.375" style="154" bestFit="1" customWidth="1"/>
    <col min="12" max="12" width="11.625" style="40" bestFit="1" customWidth="1"/>
    <col min="13" max="13" width="22.5" style="160" customWidth="1"/>
    <col min="14" max="14" width="13.5" style="153" bestFit="1" customWidth="1"/>
    <col min="15" max="16" width="15.5" style="153" bestFit="1" customWidth="1"/>
    <col min="17" max="17" width="13.875" style="153" bestFit="1" customWidth="1"/>
    <col min="18" max="18" width="15.875" style="153" bestFit="1" customWidth="1"/>
    <col min="19" max="21" width="15.5" style="153" bestFit="1" customWidth="1"/>
    <col min="22" max="22" width="27.125" style="162" customWidth="1"/>
    <col min="23" max="23" width="4.125" style="69" customWidth="1"/>
    <col min="24" max="24" width="17.5" style="69" customWidth="1"/>
    <col min="25" max="25" width="9" style="69" customWidth="1"/>
    <col min="26" max="26" width="9.125" style="69" customWidth="1"/>
    <col min="27" max="27" width="10" style="69" customWidth="1"/>
    <col min="28" max="28" width="9.5" style="69" customWidth="1"/>
    <col min="29" max="29" width="10" style="69" customWidth="1"/>
    <col min="30" max="30" width="9.625" style="69" customWidth="1"/>
    <col min="31" max="31" width="8.875" style="69" customWidth="1"/>
    <col min="32" max="32" width="8.625" style="69" bestFit="1" customWidth="1"/>
    <col min="33" max="33" width="9.375" style="69" customWidth="1"/>
    <col min="34" max="34" width="11.125" style="69" bestFit="1" customWidth="1"/>
    <col min="35" max="35" width="10.625" style="69" bestFit="1" customWidth="1"/>
    <col min="36" max="36" width="9.625" style="69" bestFit="1" customWidth="1"/>
    <col min="37" max="49" width="8.625" style="69"/>
  </cols>
  <sheetData>
    <row r="1" spans="1:49" ht="23.25" x14ac:dyDescent="0.35">
      <c r="A1" s="431" t="s">
        <v>1099</v>
      </c>
      <c r="B1" s="146"/>
      <c r="C1" s="147"/>
      <c r="D1" s="148"/>
      <c r="E1" s="148"/>
      <c r="F1" s="148"/>
      <c r="G1" s="148"/>
      <c r="H1" s="148"/>
      <c r="I1" s="148"/>
      <c r="J1" s="148"/>
      <c r="K1" s="148"/>
      <c r="M1" s="169" t="s">
        <v>383</v>
      </c>
      <c r="N1" s="172"/>
      <c r="O1" s="173"/>
      <c r="P1" s="173"/>
      <c r="Q1" s="173"/>
      <c r="R1" s="172"/>
      <c r="S1" s="174"/>
      <c r="T1" s="174"/>
      <c r="U1" s="175"/>
      <c r="V1" s="47"/>
      <c r="W1" s="49"/>
      <c r="Y1" s="71"/>
      <c r="Z1" s="71"/>
      <c r="AA1" s="71"/>
      <c r="AB1" s="71"/>
      <c r="AC1" s="71"/>
      <c r="AD1" s="71"/>
      <c r="AE1" s="71"/>
      <c r="AF1" s="71"/>
      <c r="AG1" s="71"/>
      <c r="AH1" s="72"/>
    </row>
    <row r="2" spans="1:49" x14ac:dyDescent="0.25">
      <c r="A2" s="145" t="s">
        <v>382</v>
      </c>
      <c r="C2" s="150"/>
      <c r="D2" s="151"/>
      <c r="E2" s="151"/>
      <c r="F2" s="151"/>
      <c r="G2" s="151"/>
      <c r="H2" s="151"/>
      <c r="I2" s="151"/>
      <c r="J2" s="151"/>
      <c r="K2" s="151"/>
      <c r="L2" s="152"/>
      <c r="M2" s="259" t="s">
        <v>716</v>
      </c>
      <c r="N2" s="259" t="s">
        <v>386</v>
      </c>
      <c r="O2" s="259" t="s">
        <v>717</v>
      </c>
      <c r="P2" s="259" t="s">
        <v>718</v>
      </c>
      <c r="Q2" s="259" t="s">
        <v>719</v>
      </c>
      <c r="R2" s="259" t="s">
        <v>720</v>
      </c>
      <c r="S2" s="246" t="s">
        <v>721</v>
      </c>
      <c r="T2" s="246" t="s">
        <v>722</v>
      </c>
      <c r="U2" s="246" t="s">
        <v>393</v>
      </c>
      <c r="V2" s="170"/>
    </row>
    <row r="3" spans="1:49" x14ac:dyDescent="0.25">
      <c r="A3" s="149" t="s">
        <v>2</v>
      </c>
      <c r="B3" s="156">
        <v>293</v>
      </c>
      <c r="C3" s="492"/>
      <c r="D3" s="492"/>
      <c r="E3" s="492"/>
      <c r="F3" s="492"/>
      <c r="G3" s="492"/>
      <c r="H3" s="492"/>
      <c r="I3" s="492"/>
      <c r="J3" s="492"/>
      <c r="K3" s="492"/>
      <c r="L3" s="492"/>
      <c r="M3" s="440">
        <v>9713.4</v>
      </c>
      <c r="N3" s="440">
        <v>10305.81</v>
      </c>
      <c r="O3" s="440">
        <v>8596.3799999999992</v>
      </c>
      <c r="P3" s="440">
        <v>14733.61</v>
      </c>
      <c r="Q3" s="440">
        <v>4728.33</v>
      </c>
      <c r="R3" s="440">
        <v>1157.21</v>
      </c>
      <c r="S3" s="440">
        <v>2306.1999999999998</v>
      </c>
      <c r="T3" s="440">
        <v>6457.42</v>
      </c>
      <c r="U3" s="440">
        <v>22359.439999999999</v>
      </c>
      <c r="V3" s="171"/>
      <c r="X3" s="49"/>
      <c r="Y3" s="74"/>
      <c r="Z3" s="74"/>
      <c r="AA3" s="74"/>
      <c r="AB3" s="74"/>
      <c r="AC3" s="74"/>
      <c r="AD3" s="74"/>
      <c r="AE3" s="68"/>
      <c r="AF3" s="68"/>
      <c r="AG3" s="68"/>
      <c r="AH3" s="75"/>
    </row>
    <row r="4" spans="1:49" x14ac:dyDescent="0.25">
      <c r="A4" s="167"/>
      <c r="B4" s="167"/>
      <c r="C4" s="163" t="s">
        <v>689</v>
      </c>
      <c r="D4" s="164"/>
      <c r="E4" s="165"/>
      <c r="F4" s="165"/>
      <c r="G4" s="165"/>
      <c r="H4" s="165"/>
      <c r="I4" s="165"/>
      <c r="J4" s="165"/>
      <c r="K4" s="164"/>
      <c r="L4" s="166"/>
      <c r="M4" s="439" t="s">
        <v>715</v>
      </c>
      <c r="N4" s="438"/>
      <c r="O4" s="438"/>
      <c r="P4" s="438"/>
      <c r="Q4" s="438"/>
      <c r="R4" s="438"/>
      <c r="S4" s="438"/>
      <c r="T4" s="438"/>
      <c r="U4" s="438"/>
      <c r="V4" s="168"/>
      <c r="X4" s="76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9"/>
      <c r="AK4" s="80"/>
      <c r="AL4" s="81"/>
      <c r="AN4" s="78"/>
      <c r="AO4" s="82"/>
      <c r="AP4" s="82"/>
    </row>
    <row r="5" spans="1:49" s="258" customFormat="1" ht="30" x14ac:dyDescent="0.2">
      <c r="A5" s="242" t="s">
        <v>714</v>
      </c>
      <c r="B5" s="243" t="s">
        <v>4</v>
      </c>
      <c r="C5" s="244" t="s">
        <v>706</v>
      </c>
      <c r="D5" s="244" t="s">
        <v>704</v>
      </c>
      <c r="E5" s="244" t="s">
        <v>707</v>
      </c>
      <c r="F5" s="244" t="s">
        <v>708</v>
      </c>
      <c r="G5" s="244" t="s">
        <v>709</v>
      </c>
      <c r="H5" s="244" t="s">
        <v>710</v>
      </c>
      <c r="I5" s="244" t="s">
        <v>711</v>
      </c>
      <c r="J5" s="244" t="s">
        <v>712</v>
      </c>
      <c r="K5" s="245" t="s">
        <v>705</v>
      </c>
      <c r="L5" s="246" t="s">
        <v>399</v>
      </c>
      <c r="M5" s="247" t="s">
        <v>716</v>
      </c>
      <c r="N5" s="248" t="s">
        <v>386</v>
      </c>
      <c r="O5" s="248" t="s">
        <v>717</v>
      </c>
      <c r="P5" s="248" t="s">
        <v>718</v>
      </c>
      <c r="Q5" s="248" t="s">
        <v>719</v>
      </c>
      <c r="R5" s="248" t="s">
        <v>720</v>
      </c>
      <c r="S5" s="249" t="s">
        <v>721</v>
      </c>
      <c r="T5" s="249" t="s">
        <v>722</v>
      </c>
      <c r="U5" s="249" t="s">
        <v>393</v>
      </c>
      <c r="V5" s="250" t="s">
        <v>713</v>
      </c>
      <c r="W5" s="251"/>
      <c r="X5" s="252"/>
      <c r="Y5" s="253"/>
      <c r="Z5" s="253"/>
      <c r="AA5" s="253"/>
      <c r="AB5" s="253"/>
      <c r="AC5" s="253"/>
      <c r="AD5" s="253"/>
      <c r="AE5" s="253"/>
      <c r="AF5" s="253"/>
      <c r="AG5" s="253"/>
      <c r="AH5" s="253"/>
      <c r="AI5" s="253"/>
      <c r="AJ5" s="254"/>
      <c r="AK5" s="255"/>
      <c r="AL5" s="256"/>
      <c r="AM5" s="251"/>
      <c r="AN5" s="251"/>
      <c r="AO5" s="257"/>
      <c r="AP5" s="257"/>
      <c r="AQ5" s="251"/>
      <c r="AR5" s="251"/>
      <c r="AS5" s="251"/>
      <c r="AT5" s="251"/>
      <c r="AU5" s="251"/>
      <c r="AV5" s="251"/>
      <c r="AW5" s="251"/>
    </row>
    <row r="6" spans="1:49" x14ac:dyDescent="0.25">
      <c r="B6" s="145" t="s">
        <v>394</v>
      </c>
      <c r="C6" s="44">
        <f>SUM(C7:C299)</f>
        <v>302155</v>
      </c>
      <c r="D6" s="44">
        <f t="shared" ref="D6:L6" si="0">SUM(D7:D299)</f>
        <v>59020</v>
      </c>
      <c r="E6" s="44">
        <f t="shared" si="0"/>
        <v>371690</v>
      </c>
      <c r="F6" s="44">
        <f t="shared" si="0"/>
        <v>183191</v>
      </c>
      <c r="G6" s="44">
        <f t="shared" si="0"/>
        <v>177743</v>
      </c>
      <c r="H6" s="44">
        <f t="shared" si="0"/>
        <v>3160858</v>
      </c>
      <c r="I6" s="44">
        <f t="shared" si="0"/>
        <v>704249</v>
      </c>
      <c r="J6" s="44">
        <f t="shared" si="0"/>
        <v>390665</v>
      </c>
      <c r="K6" s="44">
        <f t="shared" si="0"/>
        <v>154093</v>
      </c>
      <c r="L6" s="44">
        <f t="shared" si="0"/>
        <v>5503664</v>
      </c>
      <c r="M6" s="44">
        <f t="shared" ref="M6" si="1">SUM(M7:M299)</f>
        <v>2934952376.9999995</v>
      </c>
      <c r="N6" s="44">
        <f t="shared" ref="N6" si="2">SUM(N7:N299)</f>
        <v>608248906.20000005</v>
      </c>
      <c r="O6" s="44">
        <f t="shared" ref="O6" si="3">SUM(O7:O299)</f>
        <v>3195188482.2000027</v>
      </c>
      <c r="P6" s="44">
        <f t="shared" ref="P6" si="4">SUM(P7:P299)</f>
        <v>2699064749.5100021</v>
      </c>
      <c r="Q6" s="44">
        <f t="shared" ref="Q6" si="5">SUM(Q7:Q299)</f>
        <v>840427559.18999922</v>
      </c>
      <c r="R6" s="44">
        <f t="shared" ref="R6" si="6">SUM(R7:R299)</f>
        <v>3657776486.1799994</v>
      </c>
      <c r="S6" s="44">
        <f t="shared" ref="S6" si="7">SUM(S7:S299)</f>
        <v>1624139043.8000002</v>
      </c>
      <c r="T6" s="44">
        <f t="shared" ref="T6" si="8">SUM(T7:T299)</f>
        <v>2522687984.3000021</v>
      </c>
      <c r="U6" s="44">
        <f t="shared" ref="U6" si="9">SUM(U7:U299)</f>
        <v>3445433187.9200015</v>
      </c>
      <c r="V6" s="211">
        <f>SUM(V7:V299)</f>
        <v>21527918776.299992</v>
      </c>
      <c r="X6" s="76"/>
      <c r="Y6" s="75"/>
      <c r="Z6" s="75"/>
      <c r="AA6" s="75"/>
      <c r="AB6" s="75"/>
      <c r="AC6" s="75"/>
      <c r="AD6" s="75"/>
      <c r="AE6" s="75"/>
      <c r="AF6" s="75"/>
      <c r="AG6" s="75"/>
      <c r="AH6" s="75"/>
      <c r="AI6" s="75"/>
    </row>
    <row r="7" spans="1:49" x14ac:dyDescent="0.25">
      <c r="A7" s="149">
        <v>5</v>
      </c>
      <c r="B7" s="145" t="s">
        <v>18</v>
      </c>
      <c r="C7" s="157">
        <v>537</v>
      </c>
      <c r="D7" s="47">
        <v>106</v>
      </c>
      <c r="E7" s="47">
        <v>737</v>
      </c>
      <c r="F7" s="47">
        <v>372</v>
      </c>
      <c r="G7" s="47">
        <v>348</v>
      </c>
      <c r="H7" s="47">
        <v>4652</v>
      </c>
      <c r="I7" s="47">
        <v>1493</v>
      </c>
      <c r="J7" s="47">
        <v>799</v>
      </c>
      <c r="K7" s="47">
        <v>375</v>
      </c>
      <c r="L7" s="44">
        <v>9419</v>
      </c>
      <c r="M7" s="159">
        <v>5216095.8</v>
      </c>
      <c r="N7" s="159">
        <v>1092415.8599999999</v>
      </c>
      <c r="O7" s="159">
        <v>6335532.0599999996</v>
      </c>
      <c r="P7" s="159">
        <v>5480902.9199999999</v>
      </c>
      <c r="Q7" s="159">
        <v>1645458.84</v>
      </c>
      <c r="R7" s="159">
        <v>5383340.9199999999</v>
      </c>
      <c r="S7" s="159">
        <v>3443156.5999999996</v>
      </c>
      <c r="T7" s="159">
        <v>5159478.58</v>
      </c>
      <c r="U7" s="159">
        <v>8384789.9999999991</v>
      </c>
      <c r="V7" s="212">
        <v>42141171.579999998</v>
      </c>
      <c r="X7" s="49"/>
      <c r="Y7" s="83"/>
      <c r="Z7" s="83"/>
      <c r="AA7" s="83"/>
      <c r="AB7" s="83"/>
      <c r="AC7" s="83"/>
      <c r="AD7" s="83"/>
      <c r="AE7" s="83"/>
      <c r="AF7" s="83"/>
      <c r="AG7" s="83"/>
      <c r="AH7" s="83"/>
    </row>
    <row r="8" spans="1:49" x14ac:dyDescent="0.25">
      <c r="A8" s="149">
        <v>9</v>
      </c>
      <c r="B8" s="145" t="s">
        <v>19</v>
      </c>
      <c r="C8" s="157">
        <v>156</v>
      </c>
      <c r="D8" s="47">
        <v>39</v>
      </c>
      <c r="E8" s="47">
        <v>222</v>
      </c>
      <c r="F8" s="47">
        <v>106</v>
      </c>
      <c r="G8" s="47">
        <v>99</v>
      </c>
      <c r="H8" s="47">
        <v>1269</v>
      </c>
      <c r="I8" s="47">
        <v>328</v>
      </c>
      <c r="J8" s="47">
        <v>199</v>
      </c>
      <c r="K8" s="47">
        <v>99</v>
      </c>
      <c r="L8" s="44">
        <v>2517</v>
      </c>
      <c r="M8" s="159">
        <v>1515290.4</v>
      </c>
      <c r="N8" s="159">
        <v>401926.58999999997</v>
      </c>
      <c r="O8" s="159">
        <v>1908396.3599999999</v>
      </c>
      <c r="P8" s="159">
        <v>1561762.6600000001</v>
      </c>
      <c r="Q8" s="159">
        <v>468104.67</v>
      </c>
      <c r="R8" s="159">
        <v>1468499.49</v>
      </c>
      <c r="S8" s="159">
        <v>756433.6</v>
      </c>
      <c r="T8" s="159">
        <v>1285026.58</v>
      </c>
      <c r="U8" s="159">
        <v>2213584.56</v>
      </c>
      <c r="V8" s="212">
        <v>11579024.91</v>
      </c>
      <c r="Y8" s="84"/>
      <c r="Z8" s="84"/>
      <c r="AA8" s="84"/>
      <c r="AB8" s="84"/>
      <c r="AC8" s="84"/>
      <c r="AD8" s="84"/>
      <c r="AE8" s="84"/>
      <c r="AF8" s="84"/>
      <c r="AG8" s="84"/>
      <c r="AH8" s="84"/>
      <c r="AK8" s="85"/>
      <c r="AL8" s="49"/>
      <c r="AM8" s="49"/>
      <c r="AN8" s="49"/>
      <c r="AO8" s="49"/>
    </row>
    <row r="9" spans="1:49" x14ac:dyDescent="0.25">
      <c r="A9" s="149">
        <v>10</v>
      </c>
      <c r="B9" s="145" t="s">
        <v>20</v>
      </c>
      <c r="C9" s="157">
        <v>660</v>
      </c>
      <c r="D9" s="47">
        <v>139</v>
      </c>
      <c r="E9" s="47">
        <v>800</v>
      </c>
      <c r="F9" s="47">
        <v>464</v>
      </c>
      <c r="G9" s="47">
        <v>372</v>
      </c>
      <c r="H9" s="47">
        <v>5642</v>
      </c>
      <c r="I9" s="47">
        <v>1779</v>
      </c>
      <c r="J9" s="47">
        <v>1043</v>
      </c>
      <c r="K9" s="47">
        <v>433</v>
      </c>
      <c r="L9" s="44">
        <v>11332</v>
      </c>
      <c r="M9" s="159">
        <v>6410844</v>
      </c>
      <c r="N9" s="159">
        <v>1432507.5899999999</v>
      </c>
      <c r="O9" s="159">
        <v>6877103.9999999991</v>
      </c>
      <c r="P9" s="159">
        <v>6836395.04</v>
      </c>
      <c r="Q9" s="159">
        <v>1758938.76</v>
      </c>
      <c r="R9" s="159">
        <v>6528978.8200000003</v>
      </c>
      <c r="S9" s="159">
        <v>4102729.8</v>
      </c>
      <c r="T9" s="159">
        <v>6735089.0600000005</v>
      </c>
      <c r="U9" s="159">
        <v>9681637.5199999996</v>
      </c>
      <c r="V9" s="212">
        <v>50364224.590000004</v>
      </c>
      <c r="AK9" s="86"/>
      <c r="AL9" s="85"/>
      <c r="AM9" s="49"/>
      <c r="AN9" s="49"/>
      <c r="AO9" s="86"/>
      <c r="AP9" s="70"/>
    </row>
    <row r="10" spans="1:49" x14ac:dyDescent="0.25">
      <c r="A10" s="149">
        <v>16</v>
      </c>
      <c r="B10" s="145" t="s">
        <v>21</v>
      </c>
      <c r="C10" s="157">
        <v>325</v>
      </c>
      <c r="D10" s="47">
        <v>67</v>
      </c>
      <c r="E10" s="47">
        <v>491</v>
      </c>
      <c r="F10" s="47">
        <v>279</v>
      </c>
      <c r="G10" s="47">
        <v>237</v>
      </c>
      <c r="H10" s="47">
        <v>3917</v>
      </c>
      <c r="I10" s="47">
        <v>1581</v>
      </c>
      <c r="J10" s="47">
        <v>846</v>
      </c>
      <c r="K10" s="47">
        <v>316</v>
      </c>
      <c r="L10" s="44">
        <v>8059</v>
      </c>
      <c r="M10" s="159">
        <v>3156855</v>
      </c>
      <c r="N10" s="159">
        <v>690489.27</v>
      </c>
      <c r="O10" s="159">
        <v>4220822.5799999991</v>
      </c>
      <c r="P10" s="159">
        <v>4110677.19</v>
      </c>
      <c r="Q10" s="159">
        <v>1120614.21</v>
      </c>
      <c r="R10" s="159">
        <v>4532791.57</v>
      </c>
      <c r="S10" s="159">
        <v>3646102.1999999997</v>
      </c>
      <c r="T10" s="159">
        <v>5462977.3200000003</v>
      </c>
      <c r="U10" s="159">
        <v>7065583.04</v>
      </c>
      <c r="V10" s="212">
        <v>34006912.380000003</v>
      </c>
      <c r="X10" s="87"/>
      <c r="Y10" s="74"/>
      <c r="Z10" s="74"/>
      <c r="AA10" s="74"/>
      <c r="AB10" s="74"/>
      <c r="AC10" s="74"/>
      <c r="AD10" s="74"/>
      <c r="AE10" s="68"/>
      <c r="AF10" s="68"/>
      <c r="AG10" s="88"/>
      <c r="AH10" s="88"/>
      <c r="AI10" s="84"/>
      <c r="AJ10" s="84"/>
      <c r="AK10" s="86"/>
      <c r="AL10" s="89"/>
    </row>
    <row r="11" spans="1:49" x14ac:dyDescent="0.25">
      <c r="A11" s="149">
        <v>18</v>
      </c>
      <c r="B11" s="145" t="s">
        <v>22</v>
      </c>
      <c r="C11" s="157">
        <v>292</v>
      </c>
      <c r="D11" s="47">
        <v>62</v>
      </c>
      <c r="E11" s="47">
        <v>427</v>
      </c>
      <c r="F11" s="47">
        <v>200</v>
      </c>
      <c r="G11" s="47">
        <v>194</v>
      </c>
      <c r="H11" s="47">
        <v>2716</v>
      </c>
      <c r="I11" s="47">
        <v>601</v>
      </c>
      <c r="J11" s="47">
        <v>289</v>
      </c>
      <c r="K11" s="47">
        <v>97</v>
      </c>
      <c r="L11" s="44">
        <v>4878</v>
      </c>
      <c r="M11" s="159">
        <v>2836312.8</v>
      </c>
      <c r="N11" s="159">
        <v>638960.22</v>
      </c>
      <c r="O11" s="159">
        <v>3670654.26</v>
      </c>
      <c r="P11" s="159">
        <v>2946722</v>
      </c>
      <c r="Q11" s="159">
        <v>917296.02</v>
      </c>
      <c r="R11" s="159">
        <v>3142982.36</v>
      </c>
      <c r="S11" s="159">
        <v>1386026.2</v>
      </c>
      <c r="T11" s="159">
        <v>1866194.3800000001</v>
      </c>
      <c r="U11" s="159">
        <v>2168865.6799999997</v>
      </c>
      <c r="V11" s="212">
        <v>19574013.919999998</v>
      </c>
      <c r="X11" s="90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91"/>
      <c r="AK11" s="89"/>
      <c r="AL11" s="89"/>
    </row>
    <row r="12" spans="1:49" x14ac:dyDescent="0.25">
      <c r="A12" s="149">
        <v>19</v>
      </c>
      <c r="B12" s="145" t="s">
        <v>23</v>
      </c>
      <c r="C12" s="157">
        <v>283</v>
      </c>
      <c r="D12" s="47">
        <v>45</v>
      </c>
      <c r="E12" s="47">
        <v>319</v>
      </c>
      <c r="F12" s="47">
        <v>165</v>
      </c>
      <c r="G12" s="47">
        <v>130</v>
      </c>
      <c r="H12" s="47">
        <v>2194</v>
      </c>
      <c r="I12" s="47">
        <v>499</v>
      </c>
      <c r="J12" s="47">
        <v>243</v>
      </c>
      <c r="K12" s="47">
        <v>81</v>
      </c>
      <c r="L12" s="44">
        <v>3959</v>
      </c>
      <c r="M12" s="159">
        <v>2748892.1999999997</v>
      </c>
      <c r="N12" s="159">
        <v>463761.44999999995</v>
      </c>
      <c r="O12" s="159">
        <v>2742245.2199999997</v>
      </c>
      <c r="P12" s="159">
        <v>2431045.65</v>
      </c>
      <c r="Q12" s="159">
        <v>614682.9</v>
      </c>
      <c r="R12" s="159">
        <v>2538918.7400000002</v>
      </c>
      <c r="S12" s="159">
        <v>1150793.7999999998</v>
      </c>
      <c r="T12" s="159">
        <v>1569153.06</v>
      </c>
      <c r="U12" s="159">
        <v>1811114.64</v>
      </c>
      <c r="V12" s="212">
        <v>16070607.660000002</v>
      </c>
      <c r="X12" s="90"/>
      <c r="Y12" s="84"/>
      <c r="Z12" s="84"/>
      <c r="AA12" s="84"/>
      <c r="AB12" s="84"/>
      <c r="AC12" s="84"/>
      <c r="AD12" s="84"/>
      <c r="AE12" s="84"/>
      <c r="AF12" s="84"/>
      <c r="AG12" s="84"/>
      <c r="AH12" s="84"/>
      <c r="AI12" s="84"/>
      <c r="AJ12" s="91"/>
      <c r="AK12" s="92"/>
      <c r="AL12" s="89"/>
    </row>
    <row r="13" spans="1:49" x14ac:dyDescent="0.25">
      <c r="A13" s="149">
        <v>20</v>
      </c>
      <c r="B13" s="145" t="s">
        <v>24</v>
      </c>
      <c r="C13" s="157">
        <v>816</v>
      </c>
      <c r="D13" s="47">
        <v>176</v>
      </c>
      <c r="E13" s="47">
        <v>1262</v>
      </c>
      <c r="F13" s="47">
        <v>698</v>
      </c>
      <c r="G13" s="47">
        <v>604</v>
      </c>
      <c r="H13" s="47">
        <v>8875</v>
      </c>
      <c r="I13" s="47">
        <v>2331</v>
      </c>
      <c r="J13" s="47">
        <v>1148</v>
      </c>
      <c r="K13" s="47">
        <v>481</v>
      </c>
      <c r="L13" s="44">
        <v>16391</v>
      </c>
      <c r="M13" s="159">
        <v>7926134.3999999994</v>
      </c>
      <c r="N13" s="159">
        <v>1813822.5599999998</v>
      </c>
      <c r="O13" s="159">
        <v>10848631.559999999</v>
      </c>
      <c r="P13" s="159">
        <v>10284059.780000001</v>
      </c>
      <c r="Q13" s="159">
        <v>2855911.32</v>
      </c>
      <c r="R13" s="159">
        <v>10270238.75</v>
      </c>
      <c r="S13" s="159">
        <v>5375752.1999999993</v>
      </c>
      <c r="T13" s="159">
        <v>7413118.1600000001</v>
      </c>
      <c r="U13" s="159">
        <v>10754890.639999999</v>
      </c>
      <c r="V13" s="212">
        <v>67542559.36999999</v>
      </c>
      <c r="X13" s="93"/>
      <c r="Y13" s="84"/>
      <c r="Z13" s="84"/>
      <c r="AA13" s="84"/>
      <c r="AB13" s="84"/>
      <c r="AC13" s="84"/>
      <c r="AD13" s="84"/>
      <c r="AE13" s="84"/>
      <c r="AF13" s="84"/>
      <c r="AG13" s="84"/>
      <c r="AH13" s="84"/>
      <c r="AI13" s="84"/>
      <c r="AJ13" s="91"/>
      <c r="AK13" s="92"/>
      <c r="AL13" s="89"/>
    </row>
    <row r="14" spans="1:49" x14ac:dyDescent="0.25">
      <c r="A14" s="149">
        <v>46</v>
      </c>
      <c r="B14" s="145" t="s">
        <v>25</v>
      </c>
      <c r="C14" s="157">
        <v>51</v>
      </c>
      <c r="D14" s="47">
        <v>10</v>
      </c>
      <c r="E14" s="47">
        <v>80</v>
      </c>
      <c r="F14" s="47">
        <v>27</v>
      </c>
      <c r="G14" s="47">
        <v>35</v>
      </c>
      <c r="H14" s="47">
        <v>639</v>
      </c>
      <c r="I14" s="47">
        <v>273</v>
      </c>
      <c r="J14" s="47">
        <v>172</v>
      </c>
      <c r="K14" s="47">
        <v>82</v>
      </c>
      <c r="L14" s="44">
        <v>1369</v>
      </c>
      <c r="M14" s="159">
        <v>495383.39999999997</v>
      </c>
      <c r="N14" s="159">
        <v>103058.09999999999</v>
      </c>
      <c r="O14" s="159">
        <v>687710.39999999991</v>
      </c>
      <c r="P14" s="159">
        <v>397807.47000000003</v>
      </c>
      <c r="Q14" s="159">
        <v>165491.54999999999</v>
      </c>
      <c r="R14" s="159">
        <v>739457.19000000006</v>
      </c>
      <c r="S14" s="159">
        <v>629592.6</v>
      </c>
      <c r="T14" s="159">
        <v>1110676.24</v>
      </c>
      <c r="U14" s="159">
        <v>1833474.0799999998</v>
      </c>
      <c r="V14" s="212">
        <v>6162651.0300000003</v>
      </c>
      <c r="X14" s="90"/>
      <c r="Y14" s="84"/>
      <c r="Z14" s="84"/>
      <c r="AA14" s="84"/>
      <c r="AB14" s="84"/>
      <c r="AC14" s="84"/>
      <c r="AD14" s="84"/>
      <c r="AE14" s="84"/>
      <c r="AF14" s="84"/>
      <c r="AG14" s="84"/>
      <c r="AH14" s="94"/>
      <c r="AI14" s="84"/>
      <c r="AJ14" s="91"/>
      <c r="AK14" s="92"/>
      <c r="AL14" s="89"/>
    </row>
    <row r="15" spans="1:49" x14ac:dyDescent="0.25">
      <c r="A15" s="149">
        <v>47</v>
      </c>
      <c r="B15" s="145" t="s">
        <v>26</v>
      </c>
      <c r="C15" s="157">
        <v>67</v>
      </c>
      <c r="D15" s="47">
        <v>11</v>
      </c>
      <c r="E15" s="47">
        <v>113</v>
      </c>
      <c r="F15" s="47">
        <v>49</v>
      </c>
      <c r="G15" s="47">
        <v>43</v>
      </c>
      <c r="H15" s="47">
        <v>997</v>
      </c>
      <c r="I15" s="47">
        <v>349</v>
      </c>
      <c r="J15" s="47">
        <v>137</v>
      </c>
      <c r="K15" s="47">
        <v>42</v>
      </c>
      <c r="L15" s="44">
        <v>1808</v>
      </c>
      <c r="M15" s="159">
        <v>650797.79999999993</v>
      </c>
      <c r="N15" s="159">
        <v>113363.90999999999</v>
      </c>
      <c r="O15" s="159">
        <v>971390.94</v>
      </c>
      <c r="P15" s="159">
        <v>721946.89</v>
      </c>
      <c r="Q15" s="159">
        <v>203318.19</v>
      </c>
      <c r="R15" s="159">
        <v>1153738.3700000001</v>
      </c>
      <c r="S15" s="159">
        <v>804863.79999999993</v>
      </c>
      <c r="T15" s="159">
        <v>884666.54</v>
      </c>
      <c r="U15" s="159">
        <v>939096.48</v>
      </c>
      <c r="V15" s="212">
        <v>6443182.9199999999</v>
      </c>
      <c r="X15" s="90"/>
      <c r="Y15" s="84"/>
      <c r="Z15" s="84"/>
      <c r="AA15" s="84"/>
      <c r="AB15" s="84"/>
      <c r="AC15" s="84"/>
      <c r="AD15" s="84"/>
      <c r="AE15" s="84"/>
      <c r="AF15" s="84"/>
      <c r="AG15" s="84"/>
      <c r="AH15" s="84"/>
      <c r="AI15" s="84"/>
      <c r="AJ15" s="91"/>
      <c r="AK15" s="95"/>
      <c r="AN15" s="85"/>
    </row>
    <row r="16" spans="1:49" x14ac:dyDescent="0.25">
      <c r="A16" s="149">
        <v>49</v>
      </c>
      <c r="B16" s="145" t="s">
        <v>27</v>
      </c>
      <c r="C16" s="157">
        <v>20082</v>
      </c>
      <c r="D16" s="47">
        <v>3870</v>
      </c>
      <c r="E16" s="47">
        <v>23359</v>
      </c>
      <c r="F16" s="47">
        <v>11154</v>
      </c>
      <c r="G16" s="47">
        <v>10210</v>
      </c>
      <c r="H16" s="47">
        <v>180082</v>
      </c>
      <c r="I16" s="47">
        <v>25563</v>
      </c>
      <c r="J16" s="47">
        <v>14035</v>
      </c>
      <c r="K16" s="47">
        <v>4441</v>
      </c>
      <c r="L16" s="44">
        <v>292796</v>
      </c>
      <c r="M16" s="159">
        <v>195064498.79999998</v>
      </c>
      <c r="N16" s="159">
        <v>39883484.699999996</v>
      </c>
      <c r="O16" s="159">
        <v>200802840.41999999</v>
      </c>
      <c r="P16" s="159">
        <v>164338685.94</v>
      </c>
      <c r="Q16" s="159">
        <v>48276249.299999997</v>
      </c>
      <c r="R16" s="159">
        <v>208392691.22</v>
      </c>
      <c r="S16" s="159">
        <v>58953390.599999994</v>
      </c>
      <c r="T16" s="159">
        <v>90629889.700000003</v>
      </c>
      <c r="U16" s="159">
        <v>99298273.039999992</v>
      </c>
      <c r="V16" s="212">
        <v>1105640003.72</v>
      </c>
      <c r="X16" s="90"/>
      <c r="Y16" s="84"/>
      <c r="Z16" s="84"/>
      <c r="AA16" s="84"/>
      <c r="AB16" s="84"/>
      <c r="AC16" s="84"/>
      <c r="AD16" s="84"/>
      <c r="AE16" s="84"/>
      <c r="AF16" s="84"/>
      <c r="AG16" s="84"/>
      <c r="AH16" s="84"/>
      <c r="AI16" s="84"/>
      <c r="AJ16" s="91"/>
    </row>
    <row r="17" spans="1:37" x14ac:dyDescent="0.25">
      <c r="A17" s="149">
        <v>50</v>
      </c>
      <c r="B17" s="145" t="s">
        <v>28</v>
      </c>
      <c r="C17" s="157">
        <v>571</v>
      </c>
      <c r="D17" s="47">
        <v>131</v>
      </c>
      <c r="E17" s="47">
        <v>782</v>
      </c>
      <c r="F17" s="47">
        <v>408</v>
      </c>
      <c r="G17" s="47">
        <v>405</v>
      </c>
      <c r="H17" s="47">
        <v>5925</v>
      </c>
      <c r="I17" s="47">
        <v>1798</v>
      </c>
      <c r="J17" s="47">
        <v>1017</v>
      </c>
      <c r="K17" s="47">
        <v>446</v>
      </c>
      <c r="L17" s="44">
        <v>11483</v>
      </c>
      <c r="M17" s="159">
        <v>5546351.3999999994</v>
      </c>
      <c r="N17" s="159">
        <v>1350061.1099999999</v>
      </c>
      <c r="O17" s="159">
        <v>6722369.1599999992</v>
      </c>
      <c r="P17" s="159">
        <v>6011312.8799999999</v>
      </c>
      <c r="Q17" s="159">
        <v>1914973.65</v>
      </c>
      <c r="R17" s="159">
        <v>6856469.25</v>
      </c>
      <c r="S17" s="159">
        <v>4146547.5999999996</v>
      </c>
      <c r="T17" s="159">
        <v>6567196.1399999997</v>
      </c>
      <c r="U17" s="159">
        <v>9972310.2400000002</v>
      </c>
      <c r="V17" s="212">
        <v>49087591.43</v>
      </c>
      <c r="X17" s="90"/>
      <c r="Y17" s="84"/>
      <c r="Z17" s="84"/>
      <c r="AA17" s="84"/>
      <c r="AB17" s="84"/>
      <c r="AC17" s="84"/>
      <c r="AD17" s="84"/>
      <c r="AE17" s="84"/>
      <c r="AF17" s="84"/>
      <c r="AG17" s="84"/>
      <c r="AH17" s="84"/>
      <c r="AI17" s="84"/>
      <c r="AJ17" s="91"/>
      <c r="AK17" s="63"/>
    </row>
    <row r="18" spans="1:37" x14ac:dyDescent="0.25">
      <c r="A18" s="149">
        <v>51</v>
      </c>
      <c r="B18" s="145" t="s">
        <v>29</v>
      </c>
      <c r="C18" s="157">
        <v>526</v>
      </c>
      <c r="D18" s="47">
        <v>104</v>
      </c>
      <c r="E18" s="47">
        <v>730</v>
      </c>
      <c r="F18" s="47">
        <v>366</v>
      </c>
      <c r="G18" s="47">
        <v>326</v>
      </c>
      <c r="H18" s="47">
        <v>4924</v>
      </c>
      <c r="I18" s="47">
        <v>1464</v>
      </c>
      <c r="J18" s="47">
        <v>760</v>
      </c>
      <c r="K18" s="47">
        <v>252</v>
      </c>
      <c r="L18" s="44">
        <v>9452</v>
      </c>
      <c r="M18" s="159">
        <v>5109248.3999999994</v>
      </c>
      <c r="N18" s="159">
        <v>1071804.24</v>
      </c>
      <c r="O18" s="159">
        <v>6275357.3999999994</v>
      </c>
      <c r="P18" s="159">
        <v>5392501.2599999998</v>
      </c>
      <c r="Q18" s="159">
        <v>1541435.58</v>
      </c>
      <c r="R18" s="159">
        <v>5698102.04</v>
      </c>
      <c r="S18" s="159">
        <v>3376276.8</v>
      </c>
      <c r="T18" s="159">
        <v>4907639.2</v>
      </c>
      <c r="U18" s="159">
        <v>5634578.8799999999</v>
      </c>
      <c r="V18" s="212">
        <v>39006943.799999997</v>
      </c>
      <c r="X18" s="90"/>
      <c r="Y18" s="84"/>
      <c r="Z18" s="84"/>
      <c r="AA18" s="84"/>
      <c r="AB18" s="84"/>
      <c r="AC18" s="84"/>
      <c r="AD18" s="84"/>
      <c r="AE18" s="84"/>
      <c r="AF18" s="84"/>
      <c r="AG18" s="84"/>
      <c r="AH18" s="84"/>
      <c r="AI18" s="84"/>
      <c r="AJ18" s="91"/>
      <c r="AK18" s="85"/>
    </row>
    <row r="19" spans="1:37" x14ac:dyDescent="0.25">
      <c r="A19" s="149">
        <v>52</v>
      </c>
      <c r="B19" s="145" t="s">
        <v>30</v>
      </c>
      <c r="C19" s="157">
        <v>124</v>
      </c>
      <c r="D19" s="47">
        <v>14</v>
      </c>
      <c r="E19" s="47">
        <v>193</v>
      </c>
      <c r="F19" s="47">
        <v>82</v>
      </c>
      <c r="G19" s="47">
        <v>87</v>
      </c>
      <c r="H19" s="47">
        <v>1196</v>
      </c>
      <c r="I19" s="47">
        <v>370</v>
      </c>
      <c r="J19" s="47">
        <v>243</v>
      </c>
      <c r="K19" s="47">
        <v>99</v>
      </c>
      <c r="L19" s="44">
        <v>2408</v>
      </c>
      <c r="M19" s="159">
        <v>1204461.5999999999</v>
      </c>
      <c r="N19" s="159">
        <v>144281.34</v>
      </c>
      <c r="O19" s="159">
        <v>1659101.3399999999</v>
      </c>
      <c r="P19" s="159">
        <v>1208156.02</v>
      </c>
      <c r="Q19" s="159">
        <v>411364.71</v>
      </c>
      <c r="R19" s="159">
        <v>1384023.1600000001</v>
      </c>
      <c r="S19" s="159">
        <v>853293.99999999988</v>
      </c>
      <c r="T19" s="159">
        <v>1569153.06</v>
      </c>
      <c r="U19" s="159">
        <v>2213584.56</v>
      </c>
      <c r="V19" s="212">
        <v>10647419.790000001</v>
      </c>
      <c r="X19" s="49"/>
      <c r="Y19" s="84"/>
      <c r="Z19" s="84"/>
      <c r="AA19" s="84"/>
      <c r="AB19" s="84"/>
      <c r="AC19" s="84"/>
      <c r="AD19" s="84"/>
      <c r="AE19" s="84"/>
      <c r="AF19" s="84"/>
      <c r="AG19" s="84"/>
      <c r="AH19" s="84"/>
      <c r="AI19" s="84"/>
      <c r="AJ19" s="91"/>
      <c r="AK19" s="85"/>
    </row>
    <row r="20" spans="1:37" x14ac:dyDescent="0.25">
      <c r="A20" s="149">
        <v>61</v>
      </c>
      <c r="B20" s="145" t="s">
        <v>31</v>
      </c>
      <c r="C20" s="157">
        <v>673</v>
      </c>
      <c r="D20" s="47">
        <v>119</v>
      </c>
      <c r="E20" s="47">
        <v>890</v>
      </c>
      <c r="F20" s="47">
        <v>496</v>
      </c>
      <c r="G20" s="47">
        <v>512</v>
      </c>
      <c r="H20" s="47">
        <v>8810</v>
      </c>
      <c r="I20" s="47">
        <v>2915</v>
      </c>
      <c r="J20" s="47">
        <v>1711</v>
      </c>
      <c r="K20" s="47">
        <v>674</v>
      </c>
      <c r="L20" s="44">
        <v>16800</v>
      </c>
      <c r="M20" s="159">
        <v>6537118.2000000002</v>
      </c>
      <c r="N20" s="159">
        <v>1226391.3899999999</v>
      </c>
      <c r="O20" s="159">
        <v>7650778.1999999993</v>
      </c>
      <c r="P20" s="159">
        <v>7307870.5600000005</v>
      </c>
      <c r="Q20" s="159">
        <v>2420904.96</v>
      </c>
      <c r="R20" s="159">
        <v>10195020.1</v>
      </c>
      <c r="S20" s="159">
        <v>6722572.9999999991</v>
      </c>
      <c r="T20" s="159">
        <v>11048645.620000001</v>
      </c>
      <c r="U20" s="159">
        <v>15070262.559999999</v>
      </c>
      <c r="V20" s="212">
        <v>68179564.590000004</v>
      </c>
      <c r="X20" s="85"/>
      <c r="Y20" s="84"/>
      <c r="Z20" s="84"/>
      <c r="AA20" s="84"/>
      <c r="AB20" s="84"/>
      <c r="AC20" s="84"/>
      <c r="AD20" s="84"/>
      <c r="AE20" s="84"/>
      <c r="AF20" s="84"/>
      <c r="AG20" s="84"/>
      <c r="AH20" s="96"/>
      <c r="AI20" s="84"/>
      <c r="AJ20" s="91"/>
    </row>
    <row r="21" spans="1:37" x14ac:dyDescent="0.25">
      <c r="A21" s="149">
        <v>69</v>
      </c>
      <c r="B21" s="145" t="s">
        <v>32</v>
      </c>
      <c r="C21" s="157">
        <v>427</v>
      </c>
      <c r="D21" s="47">
        <v>91</v>
      </c>
      <c r="E21" s="47">
        <v>536</v>
      </c>
      <c r="F21" s="47">
        <v>308</v>
      </c>
      <c r="G21" s="47">
        <v>281</v>
      </c>
      <c r="H21" s="47">
        <v>3502</v>
      </c>
      <c r="I21" s="47">
        <v>1016</v>
      </c>
      <c r="J21" s="47">
        <v>509</v>
      </c>
      <c r="K21" s="47">
        <v>226</v>
      </c>
      <c r="L21" s="44">
        <v>6896</v>
      </c>
      <c r="M21" s="159">
        <v>4147621.8</v>
      </c>
      <c r="N21" s="159">
        <v>937828.71</v>
      </c>
      <c r="O21" s="159">
        <v>4607659.68</v>
      </c>
      <c r="P21" s="159">
        <v>4537951.88</v>
      </c>
      <c r="Q21" s="159">
        <v>1328660.73</v>
      </c>
      <c r="R21" s="159">
        <v>4052549.42</v>
      </c>
      <c r="S21" s="159">
        <v>2343099.1999999997</v>
      </c>
      <c r="T21" s="159">
        <v>3286826.7800000003</v>
      </c>
      <c r="U21" s="159">
        <v>5053233.4399999995</v>
      </c>
      <c r="V21" s="212">
        <v>30295431.640000001</v>
      </c>
      <c r="X21" s="85"/>
      <c r="Y21" s="84"/>
      <c r="Z21" s="84"/>
      <c r="AA21" s="84"/>
      <c r="AB21" s="84"/>
      <c r="AC21" s="84"/>
      <c r="AD21" s="84"/>
      <c r="AE21" s="84"/>
      <c r="AF21" s="84"/>
      <c r="AG21" s="84"/>
      <c r="AH21" s="84"/>
      <c r="AI21" s="84"/>
      <c r="AJ21" s="91"/>
    </row>
    <row r="22" spans="1:37" x14ac:dyDescent="0.25">
      <c r="A22" s="149">
        <v>71</v>
      </c>
      <c r="B22" s="145" t="s">
        <v>33</v>
      </c>
      <c r="C22" s="157">
        <v>439</v>
      </c>
      <c r="D22" s="47">
        <v>111</v>
      </c>
      <c r="E22" s="47">
        <v>579</v>
      </c>
      <c r="F22" s="47">
        <v>302</v>
      </c>
      <c r="G22" s="47">
        <v>315</v>
      </c>
      <c r="H22" s="47">
        <v>3304</v>
      </c>
      <c r="I22" s="47">
        <v>931</v>
      </c>
      <c r="J22" s="47">
        <v>476</v>
      </c>
      <c r="K22" s="47">
        <v>210</v>
      </c>
      <c r="L22" s="44">
        <v>6667</v>
      </c>
      <c r="M22" s="159">
        <v>4264182.5999999996</v>
      </c>
      <c r="N22" s="159">
        <v>1143944.9099999999</v>
      </c>
      <c r="O22" s="159">
        <v>4977304.0199999996</v>
      </c>
      <c r="P22" s="159">
        <v>4449550.22</v>
      </c>
      <c r="Q22" s="159">
        <v>1489423.95</v>
      </c>
      <c r="R22" s="159">
        <v>3823421.8400000003</v>
      </c>
      <c r="S22" s="159">
        <v>2147072.1999999997</v>
      </c>
      <c r="T22" s="159">
        <v>3073731.92</v>
      </c>
      <c r="U22" s="159">
        <v>4695482.3999999994</v>
      </c>
      <c r="V22" s="212">
        <v>30064114.059999995</v>
      </c>
      <c r="X22" s="85"/>
      <c r="Y22" s="84"/>
      <c r="Z22" s="84"/>
      <c r="AA22" s="84"/>
      <c r="AB22" s="84"/>
      <c r="AC22" s="84"/>
      <c r="AD22" s="84"/>
      <c r="AE22" s="84"/>
      <c r="AF22" s="84"/>
      <c r="AG22" s="84"/>
      <c r="AH22" s="84"/>
      <c r="AI22" s="84"/>
      <c r="AJ22" s="91"/>
    </row>
    <row r="23" spans="1:37" x14ac:dyDescent="0.25">
      <c r="A23" s="149">
        <v>72</v>
      </c>
      <c r="B23" s="145" t="s">
        <v>34</v>
      </c>
      <c r="C23" s="157">
        <v>41</v>
      </c>
      <c r="D23" s="47">
        <v>7</v>
      </c>
      <c r="E23" s="47">
        <v>55</v>
      </c>
      <c r="F23" s="47">
        <v>28</v>
      </c>
      <c r="G23" s="47">
        <v>11</v>
      </c>
      <c r="H23" s="47">
        <v>438</v>
      </c>
      <c r="I23" s="47">
        <v>201</v>
      </c>
      <c r="J23" s="47">
        <v>135</v>
      </c>
      <c r="K23" s="47">
        <v>33</v>
      </c>
      <c r="L23" s="44">
        <v>949</v>
      </c>
      <c r="M23" s="159">
        <v>398249.39999999997</v>
      </c>
      <c r="N23" s="159">
        <v>72140.67</v>
      </c>
      <c r="O23" s="159">
        <v>472800.89999999997</v>
      </c>
      <c r="P23" s="159">
        <v>412541.08</v>
      </c>
      <c r="Q23" s="159">
        <v>52011.63</v>
      </c>
      <c r="R23" s="159">
        <v>506857.98000000004</v>
      </c>
      <c r="S23" s="159">
        <v>463546.19999999995</v>
      </c>
      <c r="T23" s="159">
        <v>871751.7</v>
      </c>
      <c r="U23" s="159">
        <v>737861.5199999999</v>
      </c>
      <c r="V23" s="212">
        <v>3987761.0799999996</v>
      </c>
      <c r="X23" s="97"/>
      <c r="Y23" s="84"/>
      <c r="Z23" s="84"/>
      <c r="AA23" s="84"/>
      <c r="AB23" s="84"/>
      <c r="AC23" s="84"/>
      <c r="AD23" s="84"/>
      <c r="AE23" s="84"/>
      <c r="AF23" s="84"/>
      <c r="AG23" s="84"/>
      <c r="AH23" s="84"/>
      <c r="AI23" s="84"/>
      <c r="AJ23" s="91"/>
    </row>
    <row r="24" spans="1:37" x14ac:dyDescent="0.25">
      <c r="A24" s="149">
        <v>74</v>
      </c>
      <c r="B24" s="145" t="s">
        <v>35</v>
      </c>
      <c r="C24" s="157">
        <v>49</v>
      </c>
      <c r="D24" s="47">
        <v>12</v>
      </c>
      <c r="E24" s="47">
        <v>62</v>
      </c>
      <c r="F24" s="47">
        <v>36</v>
      </c>
      <c r="G24" s="47">
        <v>27</v>
      </c>
      <c r="H24" s="47">
        <v>535</v>
      </c>
      <c r="I24" s="47">
        <v>196</v>
      </c>
      <c r="J24" s="47">
        <v>126</v>
      </c>
      <c r="K24" s="47">
        <v>60</v>
      </c>
      <c r="L24" s="44">
        <v>1103</v>
      </c>
      <c r="M24" s="159">
        <v>475956.6</v>
      </c>
      <c r="N24" s="159">
        <v>123669.72</v>
      </c>
      <c r="O24" s="159">
        <v>532975.55999999994</v>
      </c>
      <c r="P24" s="159">
        <v>530409.96</v>
      </c>
      <c r="Q24" s="159">
        <v>127664.91</v>
      </c>
      <c r="R24" s="159">
        <v>619107.35</v>
      </c>
      <c r="S24" s="159">
        <v>452015.19999999995</v>
      </c>
      <c r="T24" s="159">
        <v>813634.92</v>
      </c>
      <c r="U24" s="159">
        <v>1341566.3999999999</v>
      </c>
      <c r="V24" s="212">
        <v>5017000.6199999992</v>
      </c>
      <c r="Y24" s="94"/>
      <c r="Z24" s="94"/>
      <c r="AA24" s="94"/>
      <c r="AB24" s="94"/>
      <c r="AC24" s="94"/>
      <c r="AD24" s="94"/>
      <c r="AE24" s="94"/>
      <c r="AF24" s="94"/>
      <c r="AG24" s="94"/>
      <c r="AH24" s="94"/>
      <c r="AI24" s="94"/>
      <c r="AJ24" s="94"/>
    </row>
    <row r="25" spans="1:37" x14ac:dyDescent="0.25">
      <c r="A25" s="149">
        <v>75</v>
      </c>
      <c r="B25" s="145" t="s">
        <v>36</v>
      </c>
      <c r="C25" s="157">
        <v>788</v>
      </c>
      <c r="D25" s="47">
        <v>181</v>
      </c>
      <c r="E25" s="47">
        <v>1159</v>
      </c>
      <c r="F25" s="47">
        <v>627</v>
      </c>
      <c r="G25" s="47">
        <v>602</v>
      </c>
      <c r="H25" s="47">
        <v>10563</v>
      </c>
      <c r="I25" s="47">
        <v>3220</v>
      </c>
      <c r="J25" s="47">
        <v>1939</v>
      </c>
      <c r="K25" s="47">
        <v>798</v>
      </c>
      <c r="L25" s="44">
        <v>19877</v>
      </c>
      <c r="M25" s="159">
        <v>7654159.1999999993</v>
      </c>
      <c r="N25" s="159">
        <v>1865351.6099999999</v>
      </c>
      <c r="O25" s="159">
        <v>9963204.4199999999</v>
      </c>
      <c r="P25" s="159">
        <v>9237973.4700000007</v>
      </c>
      <c r="Q25" s="159">
        <v>2846454.66</v>
      </c>
      <c r="R25" s="159">
        <v>12223609.23</v>
      </c>
      <c r="S25" s="159">
        <v>7425963.9999999991</v>
      </c>
      <c r="T25" s="159">
        <v>12520937.380000001</v>
      </c>
      <c r="U25" s="159">
        <v>17842833.119999997</v>
      </c>
      <c r="V25" s="212">
        <v>81580487.090000004</v>
      </c>
      <c r="Y25" s="98"/>
      <c r="Z25" s="98"/>
      <c r="AA25" s="98"/>
      <c r="AB25" s="98"/>
      <c r="AC25" s="98"/>
      <c r="AD25" s="98"/>
      <c r="AE25" s="98"/>
      <c r="AF25" s="98"/>
      <c r="AG25" s="98"/>
      <c r="AH25" s="98"/>
      <c r="AI25" s="84"/>
      <c r="AJ25" s="84"/>
    </row>
    <row r="26" spans="1:37" x14ac:dyDescent="0.25">
      <c r="A26" s="149">
        <v>77</v>
      </c>
      <c r="B26" s="145" t="s">
        <v>37</v>
      </c>
      <c r="C26" s="157">
        <v>194</v>
      </c>
      <c r="D26" s="47">
        <v>43</v>
      </c>
      <c r="E26" s="47">
        <v>341</v>
      </c>
      <c r="F26" s="47">
        <v>151</v>
      </c>
      <c r="G26" s="47">
        <v>148</v>
      </c>
      <c r="H26" s="47">
        <v>2369</v>
      </c>
      <c r="I26" s="47">
        <v>845</v>
      </c>
      <c r="J26" s="47">
        <v>461</v>
      </c>
      <c r="K26" s="47">
        <v>230</v>
      </c>
      <c r="L26" s="44">
        <v>4782</v>
      </c>
      <c r="M26" s="159">
        <v>1884399.5999999999</v>
      </c>
      <c r="N26" s="159">
        <v>443149.82999999996</v>
      </c>
      <c r="O26" s="159">
        <v>2931365.5799999996</v>
      </c>
      <c r="P26" s="159">
        <v>2224775.11</v>
      </c>
      <c r="Q26" s="159">
        <v>699792.84</v>
      </c>
      <c r="R26" s="159">
        <v>2741430.49</v>
      </c>
      <c r="S26" s="159">
        <v>1948738.9999999998</v>
      </c>
      <c r="T26" s="159">
        <v>2976870.62</v>
      </c>
      <c r="U26" s="159">
        <v>5142671.1999999993</v>
      </c>
      <c r="V26" s="212">
        <v>20993194.27</v>
      </c>
      <c r="X26" s="99"/>
      <c r="Y26" s="100"/>
      <c r="Z26" s="100"/>
      <c r="AA26" s="100"/>
      <c r="AB26" s="100"/>
      <c r="AC26" s="100"/>
      <c r="AD26" s="100"/>
      <c r="AE26" s="100"/>
      <c r="AF26" s="100"/>
      <c r="AG26" s="100"/>
      <c r="AH26" s="101"/>
      <c r="AI26" s="84"/>
      <c r="AJ26" s="84"/>
    </row>
    <row r="27" spans="1:37" x14ac:dyDescent="0.25">
      <c r="A27" s="149">
        <v>78</v>
      </c>
      <c r="B27" s="145" t="s">
        <v>38</v>
      </c>
      <c r="C27" s="157">
        <v>284</v>
      </c>
      <c r="D27" s="47">
        <v>58</v>
      </c>
      <c r="E27" s="47">
        <v>465</v>
      </c>
      <c r="F27" s="47">
        <v>239</v>
      </c>
      <c r="G27" s="47">
        <v>231</v>
      </c>
      <c r="H27" s="47">
        <v>4113</v>
      </c>
      <c r="I27" s="47">
        <v>1490</v>
      </c>
      <c r="J27" s="47">
        <v>932</v>
      </c>
      <c r="K27" s="47">
        <v>230</v>
      </c>
      <c r="L27" s="44">
        <v>8042</v>
      </c>
      <c r="M27" s="159">
        <v>2758605.6</v>
      </c>
      <c r="N27" s="159">
        <v>597736.98</v>
      </c>
      <c r="O27" s="159">
        <v>3997316.6999999997</v>
      </c>
      <c r="P27" s="159">
        <v>3521332.79</v>
      </c>
      <c r="Q27" s="159">
        <v>1092244.23</v>
      </c>
      <c r="R27" s="159">
        <v>4759604.7300000004</v>
      </c>
      <c r="S27" s="159">
        <v>3436237.9999999995</v>
      </c>
      <c r="T27" s="159">
        <v>6018315.4400000004</v>
      </c>
      <c r="U27" s="159">
        <v>5142671.1999999993</v>
      </c>
      <c r="V27" s="212">
        <v>31324065.670000002</v>
      </c>
      <c r="Y27" s="102"/>
      <c r="Z27" s="102"/>
      <c r="AA27" s="102"/>
      <c r="AB27" s="102"/>
      <c r="AC27" s="102"/>
      <c r="AD27" s="102"/>
      <c r="AE27" s="102"/>
      <c r="AF27" s="102"/>
      <c r="AG27" s="102"/>
    </row>
    <row r="28" spans="1:37" x14ac:dyDescent="0.25">
      <c r="A28" s="149">
        <v>79</v>
      </c>
      <c r="B28" s="145" t="s">
        <v>39</v>
      </c>
      <c r="C28" s="157">
        <v>301</v>
      </c>
      <c r="D28" s="47">
        <v>78</v>
      </c>
      <c r="E28" s="47">
        <v>413</v>
      </c>
      <c r="F28" s="47">
        <v>209</v>
      </c>
      <c r="G28" s="47">
        <v>235</v>
      </c>
      <c r="H28" s="47">
        <v>3419</v>
      </c>
      <c r="I28" s="47">
        <v>1218</v>
      </c>
      <c r="J28" s="47">
        <v>727</v>
      </c>
      <c r="K28" s="47">
        <v>269</v>
      </c>
      <c r="L28" s="44">
        <v>6869</v>
      </c>
      <c r="M28" s="159">
        <v>2923733.4</v>
      </c>
      <c r="N28" s="159">
        <v>803853.17999999993</v>
      </c>
      <c r="O28" s="159">
        <v>3550304.9399999995</v>
      </c>
      <c r="P28" s="159">
        <v>3079324.49</v>
      </c>
      <c r="Q28" s="159">
        <v>1111157.55</v>
      </c>
      <c r="R28" s="159">
        <v>3956500.99</v>
      </c>
      <c r="S28" s="159">
        <v>2808951.5999999996</v>
      </c>
      <c r="T28" s="159">
        <v>4694544.34</v>
      </c>
      <c r="U28" s="159">
        <v>6014689.3599999994</v>
      </c>
      <c r="V28" s="212">
        <v>28943059.849999998</v>
      </c>
      <c r="Y28" s="103"/>
      <c r="Z28" s="103"/>
      <c r="AA28" s="49"/>
      <c r="AB28" s="49"/>
      <c r="AC28" s="49"/>
      <c r="AD28" s="49"/>
      <c r="AE28" s="49"/>
      <c r="AF28" s="49"/>
      <c r="AG28" s="49"/>
      <c r="AH28" s="49"/>
    </row>
    <row r="29" spans="1:37" x14ac:dyDescent="0.25">
      <c r="A29" s="149">
        <v>81</v>
      </c>
      <c r="B29" s="145" t="s">
        <v>40</v>
      </c>
      <c r="C29" s="157">
        <v>83</v>
      </c>
      <c r="D29" s="47">
        <v>20</v>
      </c>
      <c r="E29" s="47">
        <v>89</v>
      </c>
      <c r="F29" s="47">
        <v>70</v>
      </c>
      <c r="G29" s="47">
        <v>49</v>
      </c>
      <c r="H29" s="47">
        <v>1270</v>
      </c>
      <c r="I29" s="47">
        <v>573</v>
      </c>
      <c r="J29" s="47">
        <v>352</v>
      </c>
      <c r="K29" s="47">
        <v>149</v>
      </c>
      <c r="L29" s="44">
        <v>2655</v>
      </c>
      <c r="M29" s="159">
        <v>806212.2</v>
      </c>
      <c r="N29" s="159">
        <v>206116.19999999998</v>
      </c>
      <c r="O29" s="159">
        <v>765077.82</v>
      </c>
      <c r="P29" s="159">
        <v>1031352.7000000001</v>
      </c>
      <c r="Q29" s="159">
        <v>231688.16999999998</v>
      </c>
      <c r="R29" s="159">
        <v>1469656.7</v>
      </c>
      <c r="S29" s="159">
        <v>1321452.5999999999</v>
      </c>
      <c r="T29" s="159">
        <v>2273011.84</v>
      </c>
      <c r="U29" s="159">
        <v>3331556.5599999996</v>
      </c>
      <c r="V29" s="212">
        <v>11436124.789999999</v>
      </c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104"/>
    </row>
    <row r="30" spans="1:37" x14ac:dyDescent="0.25">
      <c r="A30" s="149">
        <v>82</v>
      </c>
      <c r="B30" s="145" t="s">
        <v>41</v>
      </c>
      <c r="C30" s="157">
        <v>542</v>
      </c>
      <c r="D30" s="47">
        <v>104</v>
      </c>
      <c r="E30" s="47">
        <v>730</v>
      </c>
      <c r="F30" s="47">
        <v>383</v>
      </c>
      <c r="G30" s="47">
        <v>325</v>
      </c>
      <c r="H30" s="47">
        <v>5118</v>
      </c>
      <c r="I30" s="47">
        <v>1278</v>
      </c>
      <c r="J30" s="47">
        <v>697</v>
      </c>
      <c r="K30" s="47">
        <v>212</v>
      </c>
      <c r="L30" s="44">
        <v>9389</v>
      </c>
      <c r="M30" s="159">
        <v>5264662.8</v>
      </c>
      <c r="N30" s="159">
        <v>1071804.24</v>
      </c>
      <c r="O30" s="159">
        <v>6275357.3999999994</v>
      </c>
      <c r="P30" s="159">
        <v>5642972.6299999999</v>
      </c>
      <c r="Q30" s="159">
        <v>1536707.25</v>
      </c>
      <c r="R30" s="159">
        <v>5922600.7800000003</v>
      </c>
      <c r="S30" s="159">
        <v>2947323.5999999996</v>
      </c>
      <c r="T30" s="159">
        <v>4500821.74</v>
      </c>
      <c r="U30" s="159">
        <v>4740201.2799999993</v>
      </c>
      <c r="V30" s="212">
        <v>37902451.720000006</v>
      </c>
      <c r="Y30" s="105"/>
      <c r="Z30" s="105"/>
      <c r="AA30" s="105"/>
      <c r="AB30" s="105"/>
      <c r="AC30" s="105"/>
      <c r="AD30" s="105"/>
      <c r="AE30" s="105"/>
      <c r="AF30" s="105"/>
      <c r="AG30" s="105"/>
      <c r="AH30" s="49"/>
    </row>
    <row r="31" spans="1:37" x14ac:dyDescent="0.25">
      <c r="A31" s="149">
        <v>86</v>
      </c>
      <c r="B31" s="145" t="s">
        <v>42</v>
      </c>
      <c r="C31" s="157">
        <v>414</v>
      </c>
      <c r="D31" s="47">
        <v>98</v>
      </c>
      <c r="E31" s="47">
        <v>676</v>
      </c>
      <c r="F31" s="47">
        <v>323</v>
      </c>
      <c r="G31" s="47">
        <v>288</v>
      </c>
      <c r="H31" s="47">
        <v>4528</v>
      </c>
      <c r="I31" s="47">
        <v>1135</v>
      </c>
      <c r="J31" s="47">
        <v>494</v>
      </c>
      <c r="K31" s="47">
        <v>219</v>
      </c>
      <c r="L31" s="44">
        <v>8175</v>
      </c>
      <c r="M31" s="159">
        <v>4021347.5999999996</v>
      </c>
      <c r="N31" s="159">
        <v>1009969.38</v>
      </c>
      <c r="O31" s="159">
        <v>5811152.8799999999</v>
      </c>
      <c r="P31" s="159">
        <v>4758956.03</v>
      </c>
      <c r="Q31" s="159">
        <v>1361759.04</v>
      </c>
      <c r="R31" s="159">
        <v>5239846.88</v>
      </c>
      <c r="S31" s="159">
        <v>2617537</v>
      </c>
      <c r="T31" s="159">
        <v>3189965.48</v>
      </c>
      <c r="U31" s="159">
        <v>4896717.3599999994</v>
      </c>
      <c r="V31" s="212">
        <v>32907251.649999999</v>
      </c>
      <c r="Y31" s="49"/>
      <c r="Z31" s="49"/>
      <c r="AA31" s="86"/>
      <c r="AB31" s="86"/>
      <c r="AC31" s="86"/>
      <c r="AD31" s="75"/>
      <c r="AE31" s="49"/>
      <c r="AF31" s="49"/>
      <c r="AG31" s="49"/>
      <c r="AH31" s="86"/>
      <c r="AI31" s="85"/>
    </row>
    <row r="32" spans="1:37" x14ac:dyDescent="0.25">
      <c r="A32" s="149">
        <v>90</v>
      </c>
      <c r="B32" s="145" t="s">
        <v>43</v>
      </c>
      <c r="C32" s="157">
        <v>80</v>
      </c>
      <c r="D32" s="47">
        <v>25</v>
      </c>
      <c r="E32" s="47">
        <v>170</v>
      </c>
      <c r="F32" s="47">
        <v>78</v>
      </c>
      <c r="G32" s="47">
        <v>86</v>
      </c>
      <c r="H32" s="47">
        <v>1507</v>
      </c>
      <c r="I32" s="47">
        <v>668</v>
      </c>
      <c r="J32" s="47">
        <v>410</v>
      </c>
      <c r="K32" s="47">
        <v>172</v>
      </c>
      <c r="L32" s="44">
        <v>3196</v>
      </c>
      <c r="M32" s="159">
        <v>777072</v>
      </c>
      <c r="N32" s="159">
        <v>257645.25</v>
      </c>
      <c r="O32" s="159">
        <v>1461384.5999999999</v>
      </c>
      <c r="P32" s="159">
        <v>1149221.58</v>
      </c>
      <c r="Q32" s="159">
        <v>406636.38</v>
      </c>
      <c r="R32" s="159">
        <v>1743915.47</v>
      </c>
      <c r="S32" s="159">
        <v>1540541.5999999999</v>
      </c>
      <c r="T32" s="159">
        <v>2647542.2000000002</v>
      </c>
      <c r="U32" s="159">
        <v>3845823.6799999997</v>
      </c>
      <c r="V32" s="212">
        <v>13829782.759999998</v>
      </c>
      <c r="Y32" s="49"/>
      <c r="Z32" s="106"/>
      <c r="AA32" s="49"/>
      <c r="AB32" s="49"/>
      <c r="AC32" s="49"/>
      <c r="AD32" s="49"/>
      <c r="AE32" s="49"/>
      <c r="AF32" s="49"/>
      <c r="AG32" s="49"/>
      <c r="AH32" s="49"/>
    </row>
    <row r="33" spans="1:36" x14ac:dyDescent="0.25">
      <c r="A33" s="149">
        <v>91</v>
      </c>
      <c r="B33" s="145" t="s">
        <v>44</v>
      </c>
      <c r="C33" s="157">
        <v>38154</v>
      </c>
      <c r="D33" s="47">
        <v>6568</v>
      </c>
      <c r="E33" s="47">
        <v>37967</v>
      </c>
      <c r="F33" s="47">
        <v>16920</v>
      </c>
      <c r="G33" s="47">
        <v>16665</v>
      </c>
      <c r="H33" s="47">
        <v>426340</v>
      </c>
      <c r="I33" s="47">
        <v>63660</v>
      </c>
      <c r="J33" s="47">
        <v>36523</v>
      </c>
      <c r="K33" s="47">
        <v>14123</v>
      </c>
      <c r="L33" s="44">
        <v>656920</v>
      </c>
      <c r="M33" s="159">
        <v>370605063.59999996</v>
      </c>
      <c r="N33" s="159">
        <v>67688560.079999998</v>
      </c>
      <c r="O33" s="159">
        <v>326378759.45999998</v>
      </c>
      <c r="P33" s="159">
        <v>249292681.20000002</v>
      </c>
      <c r="Q33" s="159">
        <v>78797619.450000003</v>
      </c>
      <c r="R33" s="159">
        <v>493364911.40000004</v>
      </c>
      <c r="S33" s="159">
        <v>146812692</v>
      </c>
      <c r="T33" s="159">
        <v>235844350.66</v>
      </c>
      <c r="U33" s="159">
        <v>315782371.12</v>
      </c>
      <c r="V33" s="212">
        <v>2284567008.9700003</v>
      </c>
      <c r="Y33" s="84"/>
      <c r="Z33" s="84"/>
      <c r="AA33" s="84"/>
      <c r="AB33" s="84"/>
      <c r="AC33" s="84"/>
      <c r="AD33" s="84"/>
      <c r="AE33" s="84"/>
      <c r="AF33" s="84"/>
      <c r="AG33" s="84"/>
      <c r="AH33" s="84"/>
      <c r="AI33" s="84"/>
    </row>
    <row r="34" spans="1:36" x14ac:dyDescent="0.25">
      <c r="A34" s="149">
        <v>92</v>
      </c>
      <c r="B34" s="145" t="s">
        <v>45</v>
      </c>
      <c r="C34" s="157">
        <v>15661</v>
      </c>
      <c r="D34" s="47">
        <v>2810</v>
      </c>
      <c r="E34" s="47">
        <v>16793</v>
      </c>
      <c r="F34" s="47">
        <v>8055</v>
      </c>
      <c r="G34" s="47">
        <v>7816</v>
      </c>
      <c r="H34" s="47">
        <v>149297</v>
      </c>
      <c r="I34" s="47">
        <v>21670</v>
      </c>
      <c r="J34" s="47">
        <v>11713</v>
      </c>
      <c r="K34" s="47">
        <v>3416</v>
      </c>
      <c r="L34" s="44">
        <v>237231</v>
      </c>
      <c r="M34" s="159">
        <v>152121557.40000001</v>
      </c>
      <c r="N34" s="159">
        <v>28959326.099999998</v>
      </c>
      <c r="O34" s="159">
        <v>144359009.33999997</v>
      </c>
      <c r="P34" s="159">
        <v>118679228.55000001</v>
      </c>
      <c r="Q34" s="159">
        <v>36956627.280000001</v>
      </c>
      <c r="R34" s="159">
        <v>172767981.37</v>
      </c>
      <c r="S34" s="159">
        <v>49975353.999999993</v>
      </c>
      <c r="T34" s="159">
        <v>75635760.459999993</v>
      </c>
      <c r="U34" s="159">
        <v>76379847.039999992</v>
      </c>
      <c r="V34" s="212">
        <v>855834691.53999996</v>
      </c>
      <c r="Y34" s="84"/>
      <c r="Z34" s="84"/>
      <c r="AA34" s="84"/>
      <c r="AB34" s="84"/>
      <c r="AC34" s="84"/>
      <c r="AD34" s="84"/>
      <c r="AE34" s="84"/>
      <c r="AF34" s="84"/>
      <c r="AG34" s="84"/>
      <c r="AH34" s="84"/>
      <c r="AI34" s="84"/>
      <c r="AJ34" s="107"/>
    </row>
    <row r="35" spans="1:36" x14ac:dyDescent="0.25">
      <c r="A35" s="149">
        <v>97</v>
      </c>
      <c r="B35" s="145" t="s">
        <v>46</v>
      </c>
      <c r="C35" s="157">
        <v>90</v>
      </c>
      <c r="D35" s="47">
        <v>14</v>
      </c>
      <c r="E35" s="47">
        <v>102</v>
      </c>
      <c r="F35" s="47">
        <v>44</v>
      </c>
      <c r="G35" s="47">
        <v>39</v>
      </c>
      <c r="H35" s="47">
        <v>1070</v>
      </c>
      <c r="I35" s="47">
        <v>466</v>
      </c>
      <c r="J35" s="47">
        <v>223</v>
      </c>
      <c r="K35" s="47">
        <v>108</v>
      </c>
      <c r="L35" s="44">
        <v>2156</v>
      </c>
      <c r="M35" s="159">
        <v>874206</v>
      </c>
      <c r="N35" s="159">
        <v>144281.34</v>
      </c>
      <c r="O35" s="159">
        <v>876830.75999999989</v>
      </c>
      <c r="P35" s="159">
        <v>648278.84000000008</v>
      </c>
      <c r="Q35" s="159">
        <v>184404.87</v>
      </c>
      <c r="R35" s="159">
        <v>1238214.7</v>
      </c>
      <c r="S35" s="159">
        <v>1074689.2</v>
      </c>
      <c r="T35" s="159">
        <v>1440004.66</v>
      </c>
      <c r="U35" s="159">
        <v>2414819.52</v>
      </c>
      <c r="V35" s="212">
        <v>8895729.8900000006</v>
      </c>
      <c r="Y35" s="70"/>
      <c r="Z35" s="70"/>
      <c r="AA35" s="70"/>
      <c r="AB35" s="70"/>
      <c r="AC35" s="70"/>
      <c r="AD35" s="70"/>
      <c r="AE35" s="70"/>
      <c r="AF35" s="70"/>
      <c r="AG35" s="70"/>
    </row>
    <row r="36" spans="1:36" x14ac:dyDescent="0.25">
      <c r="A36" s="149">
        <v>98</v>
      </c>
      <c r="B36" s="145" t="s">
        <v>47</v>
      </c>
      <c r="C36" s="47">
        <v>1230</v>
      </c>
      <c r="D36" s="47">
        <v>282</v>
      </c>
      <c r="E36" s="47">
        <v>1791</v>
      </c>
      <c r="F36" s="47">
        <v>998</v>
      </c>
      <c r="G36" s="47">
        <v>898</v>
      </c>
      <c r="H36" s="47">
        <v>12160</v>
      </c>
      <c r="I36" s="47">
        <v>3398</v>
      </c>
      <c r="J36" s="47">
        <v>1821</v>
      </c>
      <c r="K36" s="47">
        <v>673</v>
      </c>
      <c r="L36" s="44">
        <v>23251</v>
      </c>
      <c r="M36" s="159">
        <v>11947482</v>
      </c>
      <c r="N36" s="159">
        <v>2906238.42</v>
      </c>
      <c r="O36" s="159">
        <v>15396116.579999998</v>
      </c>
      <c r="P36" s="159">
        <v>14704142.780000001</v>
      </c>
      <c r="Q36" s="159">
        <v>4246040.34</v>
      </c>
      <c r="R36" s="159">
        <v>14071673.6</v>
      </c>
      <c r="S36" s="159">
        <v>7836467.5999999996</v>
      </c>
      <c r="T36" s="159">
        <v>11758961.82</v>
      </c>
      <c r="U36" s="159">
        <v>15047903.119999999</v>
      </c>
      <c r="V36" s="212">
        <v>97915026.26000002</v>
      </c>
      <c r="Y36" s="108"/>
      <c r="Z36" s="108"/>
      <c r="AA36" s="108"/>
      <c r="AB36" s="108"/>
      <c r="AC36" s="108"/>
      <c r="AD36" s="108"/>
      <c r="AE36" s="108"/>
      <c r="AF36" s="108"/>
      <c r="AG36" s="108"/>
      <c r="AH36" s="75"/>
    </row>
    <row r="37" spans="1:36" x14ac:dyDescent="0.25">
      <c r="A37" s="149">
        <v>102</v>
      </c>
      <c r="B37" s="145" t="s">
        <v>48</v>
      </c>
      <c r="C37" s="157">
        <v>497</v>
      </c>
      <c r="D37" s="47">
        <v>103</v>
      </c>
      <c r="E37" s="47">
        <v>599</v>
      </c>
      <c r="F37" s="47">
        <v>310</v>
      </c>
      <c r="G37" s="47">
        <v>301</v>
      </c>
      <c r="H37" s="47">
        <v>5201</v>
      </c>
      <c r="I37" s="47">
        <v>1593</v>
      </c>
      <c r="J37" s="47">
        <v>945</v>
      </c>
      <c r="K37" s="47">
        <v>388</v>
      </c>
      <c r="L37" s="44">
        <v>9937</v>
      </c>
      <c r="M37" s="159">
        <v>4827559.8</v>
      </c>
      <c r="N37" s="159">
        <v>1061498.43</v>
      </c>
      <c r="O37" s="159">
        <v>5149231.6199999992</v>
      </c>
      <c r="P37" s="159">
        <v>4567419.1000000006</v>
      </c>
      <c r="Q37" s="159">
        <v>1423227.33</v>
      </c>
      <c r="R37" s="159">
        <v>6018649.21</v>
      </c>
      <c r="S37" s="159">
        <v>3673776.5999999996</v>
      </c>
      <c r="T37" s="159">
        <v>6102261.9000000004</v>
      </c>
      <c r="U37" s="159">
        <v>8675462.7199999988</v>
      </c>
      <c r="V37" s="212">
        <v>41499086.710000001</v>
      </c>
    </row>
    <row r="38" spans="1:36" x14ac:dyDescent="0.25">
      <c r="A38" s="149">
        <v>103</v>
      </c>
      <c r="B38" s="145" t="s">
        <v>49</v>
      </c>
      <c r="C38" s="157">
        <v>95</v>
      </c>
      <c r="D38" s="47">
        <v>21</v>
      </c>
      <c r="E38" s="47">
        <v>145</v>
      </c>
      <c r="F38" s="47">
        <v>78</v>
      </c>
      <c r="G38" s="47">
        <v>68</v>
      </c>
      <c r="H38" s="47">
        <v>1126</v>
      </c>
      <c r="I38" s="47">
        <v>383</v>
      </c>
      <c r="J38" s="47">
        <v>178</v>
      </c>
      <c r="K38" s="47">
        <v>80</v>
      </c>
      <c r="L38" s="44">
        <v>2174</v>
      </c>
      <c r="M38" s="159">
        <v>922773</v>
      </c>
      <c r="N38" s="159">
        <v>216422.00999999998</v>
      </c>
      <c r="O38" s="159">
        <v>1246475.0999999999</v>
      </c>
      <c r="P38" s="159">
        <v>1149221.58</v>
      </c>
      <c r="Q38" s="159">
        <v>321526.44</v>
      </c>
      <c r="R38" s="159">
        <v>1303018.46</v>
      </c>
      <c r="S38" s="159">
        <v>883274.6</v>
      </c>
      <c r="T38" s="159">
        <v>1149420.76</v>
      </c>
      <c r="U38" s="159">
        <v>1788755.2</v>
      </c>
      <c r="V38" s="212">
        <v>8980887.1499999985</v>
      </c>
    </row>
    <row r="39" spans="1:36" x14ac:dyDescent="0.25">
      <c r="A39" s="149">
        <v>105</v>
      </c>
      <c r="B39" s="145" t="s">
        <v>50</v>
      </c>
      <c r="C39" s="157">
        <v>74</v>
      </c>
      <c r="D39" s="47">
        <v>15</v>
      </c>
      <c r="E39" s="47">
        <v>83</v>
      </c>
      <c r="F39" s="47">
        <v>44</v>
      </c>
      <c r="G39" s="47">
        <v>44</v>
      </c>
      <c r="H39" s="47">
        <v>1026</v>
      </c>
      <c r="I39" s="47">
        <v>514</v>
      </c>
      <c r="J39" s="47">
        <v>286</v>
      </c>
      <c r="K39" s="47">
        <v>113</v>
      </c>
      <c r="L39" s="44">
        <v>2199</v>
      </c>
      <c r="M39" s="159">
        <v>718791.6</v>
      </c>
      <c r="N39" s="159">
        <v>154587.15</v>
      </c>
      <c r="O39" s="159">
        <v>713499.53999999992</v>
      </c>
      <c r="P39" s="159">
        <v>648278.84000000008</v>
      </c>
      <c r="Q39" s="159">
        <v>208046.52</v>
      </c>
      <c r="R39" s="159">
        <v>1187297.46</v>
      </c>
      <c r="S39" s="159">
        <v>1185386.7999999998</v>
      </c>
      <c r="T39" s="159">
        <v>1846822.12</v>
      </c>
      <c r="U39" s="159">
        <v>2526616.7199999997</v>
      </c>
      <c r="V39" s="212">
        <v>9189326.75</v>
      </c>
    </row>
    <row r="40" spans="1:36" x14ac:dyDescent="0.25">
      <c r="A40" s="149">
        <v>106</v>
      </c>
      <c r="B40" s="145" t="s">
        <v>51</v>
      </c>
      <c r="C40" s="157">
        <v>2350</v>
      </c>
      <c r="D40" s="47">
        <v>449</v>
      </c>
      <c r="E40" s="47">
        <v>3118</v>
      </c>
      <c r="F40" s="47">
        <v>1643</v>
      </c>
      <c r="G40" s="47">
        <v>1576</v>
      </c>
      <c r="H40" s="47">
        <v>26858</v>
      </c>
      <c r="I40" s="47">
        <v>6053</v>
      </c>
      <c r="J40" s="47">
        <v>3220</v>
      </c>
      <c r="K40" s="47">
        <v>1309</v>
      </c>
      <c r="L40" s="44">
        <v>46576</v>
      </c>
      <c r="M40" s="159">
        <v>22826490</v>
      </c>
      <c r="N40" s="159">
        <v>4627308.6899999995</v>
      </c>
      <c r="O40" s="159">
        <v>26803512.839999996</v>
      </c>
      <c r="P40" s="159">
        <v>24207321.23</v>
      </c>
      <c r="Q40" s="159">
        <v>7451848.0800000001</v>
      </c>
      <c r="R40" s="159">
        <v>31080346.18</v>
      </c>
      <c r="S40" s="159">
        <v>13959428.6</v>
      </c>
      <c r="T40" s="159">
        <v>20792892.399999999</v>
      </c>
      <c r="U40" s="159">
        <v>29268506.959999997</v>
      </c>
      <c r="V40" s="212">
        <v>181017654.97999999</v>
      </c>
    </row>
    <row r="41" spans="1:36" x14ac:dyDescent="0.25">
      <c r="A41" s="149">
        <v>108</v>
      </c>
      <c r="B41" s="145" t="s">
        <v>52</v>
      </c>
      <c r="C41" s="157">
        <v>593</v>
      </c>
      <c r="D41" s="47">
        <v>150</v>
      </c>
      <c r="E41" s="47">
        <v>757</v>
      </c>
      <c r="F41" s="47">
        <v>367</v>
      </c>
      <c r="G41" s="47">
        <v>417</v>
      </c>
      <c r="H41" s="47">
        <v>5533</v>
      </c>
      <c r="I41" s="47">
        <v>1431</v>
      </c>
      <c r="J41" s="47">
        <v>773</v>
      </c>
      <c r="K41" s="47">
        <v>323</v>
      </c>
      <c r="L41" s="44">
        <v>10344</v>
      </c>
      <c r="M41" s="159">
        <v>5760046.2000000002</v>
      </c>
      <c r="N41" s="159">
        <v>1545871.5</v>
      </c>
      <c r="O41" s="159">
        <v>6507459.6599999992</v>
      </c>
      <c r="P41" s="159">
        <v>5407234.8700000001</v>
      </c>
      <c r="Q41" s="159">
        <v>1971713.6099999999</v>
      </c>
      <c r="R41" s="159">
        <v>6402842.9300000006</v>
      </c>
      <c r="S41" s="159">
        <v>3300172.1999999997</v>
      </c>
      <c r="T41" s="159">
        <v>4991585.66</v>
      </c>
      <c r="U41" s="159">
        <v>7222099.1199999992</v>
      </c>
      <c r="V41" s="212">
        <v>43109025.749999993</v>
      </c>
    </row>
    <row r="42" spans="1:36" x14ac:dyDescent="0.25">
      <c r="A42" s="149">
        <v>109</v>
      </c>
      <c r="B42" s="145" t="s">
        <v>53</v>
      </c>
      <c r="C42" s="157">
        <v>3370</v>
      </c>
      <c r="D42" s="47">
        <v>707</v>
      </c>
      <c r="E42" s="47">
        <v>4281</v>
      </c>
      <c r="F42" s="47">
        <v>2208</v>
      </c>
      <c r="G42" s="47">
        <v>2190</v>
      </c>
      <c r="H42" s="47">
        <v>37308</v>
      </c>
      <c r="I42" s="47">
        <v>9789</v>
      </c>
      <c r="J42" s="47">
        <v>5682</v>
      </c>
      <c r="K42" s="47">
        <v>2313</v>
      </c>
      <c r="L42" s="44">
        <v>67848</v>
      </c>
      <c r="M42" s="159">
        <v>32734158</v>
      </c>
      <c r="N42" s="159">
        <v>7286207.6699999999</v>
      </c>
      <c r="O42" s="159">
        <v>36801102.779999994</v>
      </c>
      <c r="P42" s="159">
        <v>32531810.880000003</v>
      </c>
      <c r="Q42" s="159">
        <v>10355042.699999999</v>
      </c>
      <c r="R42" s="159">
        <v>43173190.68</v>
      </c>
      <c r="S42" s="159">
        <v>22575391.799999997</v>
      </c>
      <c r="T42" s="159">
        <v>36691060.439999998</v>
      </c>
      <c r="U42" s="159">
        <v>51717384.719999999</v>
      </c>
      <c r="V42" s="212">
        <v>273865349.66999996</v>
      </c>
    </row>
    <row r="43" spans="1:36" x14ac:dyDescent="0.25">
      <c r="A43" s="149">
        <v>111</v>
      </c>
      <c r="B43" s="145" t="s">
        <v>54</v>
      </c>
      <c r="C43" s="157">
        <v>646</v>
      </c>
      <c r="D43" s="47">
        <v>143</v>
      </c>
      <c r="E43" s="47">
        <v>914</v>
      </c>
      <c r="F43" s="47">
        <v>509</v>
      </c>
      <c r="G43" s="47">
        <v>573</v>
      </c>
      <c r="H43" s="47">
        <v>9211</v>
      </c>
      <c r="I43" s="47">
        <v>3609</v>
      </c>
      <c r="J43" s="47">
        <v>2107</v>
      </c>
      <c r="K43" s="47">
        <v>785</v>
      </c>
      <c r="L43" s="44">
        <v>18497</v>
      </c>
      <c r="M43" s="159">
        <v>6274856.3999999994</v>
      </c>
      <c r="N43" s="159">
        <v>1473730.8299999998</v>
      </c>
      <c r="O43" s="159">
        <v>7857091.3199999994</v>
      </c>
      <c r="P43" s="159">
        <v>7499407.4900000002</v>
      </c>
      <c r="Q43" s="159">
        <v>2709333.09</v>
      </c>
      <c r="R43" s="159">
        <v>10659061.310000001</v>
      </c>
      <c r="S43" s="159">
        <v>8323075.7999999989</v>
      </c>
      <c r="T43" s="159">
        <v>13605783.939999999</v>
      </c>
      <c r="U43" s="159">
        <v>17552160.399999999</v>
      </c>
      <c r="V43" s="212">
        <v>75954500.579999983</v>
      </c>
    </row>
    <row r="44" spans="1:36" x14ac:dyDescent="0.25">
      <c r="A44" s="149">
        <v>139</v>
      </c>
      <c r="B44" s="145" t="s">
        <v>55</v>
      </c>
      <c r="C44" s="157">
        <v>744</v>
      </c>
      <c r="D44" s="47">
        <v>180</v>
      </c>
      <c r="E44" s="47">
        <v>967</v>
      </c>
      <c r="F44" s="47">
        <v>484</v>
      </c>
      <c r="G44" s="47">
        <v>411</v>
      </c>
      <c r="H44" s="47">
        <v>4964</v>
      </c>
      <c r="I44" s="47">
        <v>1197</v>
      </c>
      <c r="J44" s="47">
        <v>605</v>
      </c>
      <c r="K44" s="47">
        <v>296</v>
      </c>
      <c r="L44" s="44">
        <v>9848</v>
      </c>
      <c r="M44" s="159">
        <v>7226769.5999999996</v>
      </c>
      <c r="N44" s="159">
        <v>1855045.7999999998</v>
      </c>
      <c r="O44" s="159">
        <v>8312699.459999999</v>
      </c>
      <c r="P44" s="159">
        <v>7131067.2400000002</v>
      </c>
      <c r="Q44" s="159">
        <v>1943343.63</v>
      </c>
      <c r="R44" s="159">
        <v>5744390.4400000004</v>
      </c>
      <c r="S44" s="159">
        <v>2760521.4</v>
      </c>
      <c r="T44" s="159">
        <v>3906739.1</v>
      </c>
      <c r="U44" s="159">
        <v>6618394.2399999993</v>
      </c>
      <c r="V44" s="212">
        <v>45498970.910000004</v>
      </c>
    </row>
    <row r="45" spans="1:36" x14ac:dyDescent="0.25">
      <c r="A45" s="149">
        <v>140</v>
      </c>
      <c r="B45" s="145" t="s">
        <v>56</v>
      </c>
      <c r="C45" s="157">
        <v>1058</v>
      </c>
      <c r="D45" s="47">
        <v>232</v>
      </c>
      <c r="E45" s="47">
        <v>1401</v>
      </c>
      <c r="F45" s="47">
        <v>694</v>
      </c>
      <c r="G45" s="47">
        <v>688</v>
      </c>
      <c r="H45" s="47">
        <v>11315</v>
      </c>
      <c r="I45" s="47">
        <v>3352</v>
      </c>
      <c r="J45" s="47">
        <v>1639</v>
      </c>
      <c r="K45" s="47">
        <v>745</v>
      </c>
      <c r="L45" s="44">
        <v>21124</v>
      </c>
      <c r="M45" s="159">
        <v>10276777.199999999</v>
      </c>
      <c r="N45" s="159">
        <v>2390947.92</v>
      </c>
      <c r="O45" s="159">
        <v>12043528.379999999</v>
      </c>
      <c r="P45" s="159">
        <v>10225125.34</v>
      </c>
      <c r="Q45" s="159">
        <v>3253091.04</v>
      </c>
      <c r="R45" s="159">
        <v>13093831.15</v>
      </c>
      <c r="S45" s="159">
        <v>7730382.3999999994</v>
      </c>
      <c r="T45" s="159">
        <v>10583711.380000001</v>
      </c>
      <c r="U45" s="159">
        <v>16657782.799999999</v>
      </c>
      <c r="V45" s="212">
        <v>86255177.609999999</v>
      </c>
    </row>
    <row r="46" spans="1:36" x14ac:dyDescent="0.25">
      <c r="A46" s="149">
        <v>142</v>
      </c>
      <c r="B46" s="145" t="s">
        <v>57</v>
      </c>
      <c r="C46" s="157">
        <v>325</v>
      </c>
      <c r="D46" s="47">
        <v>65</v>
      </c>
      <c r="E46" s="47">
        <v>389</v>
      </c>
      <c r="F46" s="47">
        <v>224</v>
      </c>
      <c r="G46" s="47">
        <v>194</v>
      </c>
      <c r="H46" s="47">
        <v>3339</v>
      </c>
      <c r="I46" s="47">
        <v>1176</v>
      </c>
      <c r="J46" s="47">
        <v>637</v>
      </c>
      <c r="K46" s="47">
        <v>276</v>
      </c>
      <c r="L46" s="44">
        <v>6625</v>
      </c>
      <c r="M46" s="159">
        <v>3156855</v>
      </c>
      <c r="N46" s="159">
        <v>669877.65</v>
      </c>
      <c r="O46" s="159">
        <v>3343991.82</v>
      </c>
      <c r="P46" s="159">
        <v>3300328.64</v>
      </c>
      <c r="Q46" s="159">
        <v>917296.02</v>
      </c>
      <c r="R46" s="159">
        <v>3863924.19</v>
      </c>
      <c r="S46" s="159">
        <v>2712091.1999999997</v>
      </c>
      <c r="T46" s="159">
        <v>4113376.54</v>
      </c>
      <c r="U46" s="159">
        <v>6171205.4399999995</v>
      </c>
      <c r="V46" s="212">
        <v>28248946.5</v>
      </c>
    </row>
    <row r="47" spans="1:36" x14ac:dyDescent="0.25">
      <c r="A47" s="149">
        <v>143</v>
      </c>
      <c r="B47" s="145" t="s">
        <v>58</v>
      </c>
      <c r="C47" s="157">
        <v>293</v>
      </c>
      <c r="D47" s="47">
        <v>69</v>
      </c>
      <c r="E47" s="47">
        <v>449</v>
      </c>
      <c r="F47" s="47">
        <v>212</v>
      </c>
      <c r="G47" s="47">
        <v>195</v>
      </c>
      <c r="H47" s="47">
        <v>3423</v>
      </c>
      <c r="I47" s="47">
        <v>1239</v>
      </c>
      <c r="J47" s="47">
        <v>721</v>
      </c>
      <c r="K47" s="47">
        <v>265</v>
      </c>
      <c r="L47" s="44">
        <v>6866</v>
      </c>
      <c r="M47" s="159">
        <v>2846026.1999999997</v>
      </c>
      <c r="N47" s="159">
        <v>711100.89</v>
      </c>
      <c r="O47" s="159">
        <v>3859774.6199999996</v>
      </c>
      <c r="P47" s="159">
        <v>3123525.3200000003</v>
      </c>
      <c r="Q47" s="159">
        <v>922024.35</v>
      </c>
      <c r="R47" s="159">
        <v>3961129.83</v>
      </c>
      <c r="S47" s="159">
        <v>2857381.8</v>
      </c>
      <c r="T47" s="159">
        <v>4655799.82</v>
      </c>
      <c r="U47" s="159">
        <v>5925251.5999999996</v>
      </c>
      <c r="V47" s="212">
        <v>28862014.43</v>
      </c>
    </row>
    <row r="48" spans="1:36" x14ac:dyDescent="0.25">
      <c r="A48" s="149">
        <v>145</v>
      </c>
      <c r="B48" s="145" t="s">
        <v>59</v>
      </c>
      <c r="C48" s="157">
        <v>851</v>
      </c>
      <c r="D48" s="47">
        <v>161</v>
      </c>
      <c r="E48" s="47">
        <v>1046</v>
      </c>
      <c r="F48" s="47">
        <v>489</v>
      </c>
      <c r="G48" s="47">
        <v>437</v>
      </c>
      <c r="H48" s="47">
        <v>6586</v>
      </c>
      <c r="I48" s="47">
        <v>1571</v>
      </c>
      <c r="J48" s="47">
        <v>745</v>
      </c>
      <c r="K48" s="47">
        <v>408</v>
      </c>
      <c r="L48" s="44">
        <v>12294</v>
      </c>
      <c r="M48" s="159">
        <v>8266103.3999999994</v>
      </c>
      <c r="N48" s="159">
        <v>1659235.41</v>
      </c>
      <c r="O48" s="159">
        <v>8991813.4799999986</v>
      </c>
      <c r="P48" s="159">
        <v>7204735.29</v>
      </c>
      <c r="Q48" s="159">
        <v>2066280.21</v>
      </c>
      <c r="R48" s="159">
        <v>7621385.0600000005</v>
      </c>
      <c r="S48" s="159">
        <v>3623040.1999999997</v>
      </c>
      <c r="T48" s="159">
        <v>4810777.9000000004</v>
      </c>
      <c r="U48" s="159">
        <v>9122651.5199999996</v>
      </c>
      <c r="V48" s="212">
        <v>53366022.469999999</v>
      </c>
    </row>
    <row r="49" spans="1:22" x14ac:dyDescent="0.25">
      <c r="A49" s="149">
        <v>146</v>
      </c>
      <c r="B49" s="145" t="s">
        <v>60</v>
      </c>
      <c r="C49" s="157">
        <v>133</v>
      </c>
      <c r="D49" s="47">
        <v>23</v>
      </c>
      <c r="E49" s="47">
        <v>198</v>
      </c>
      <c r="F49" s="47">
        <v>106</v>
      </c>
      <c r="G49" s="47">
        <v>106</v>
      </c>
      <c r="H49" s="47">
        <v>2235</v>
      </c>
      <c r="I49" s="47">
        <v>1093</v>
      </c>
      <c r="J49" s="47">
        <v>574</v>
      </c>
      <c r="K49" s="47">
        <v>281</v>
      </c>
      <c r="L49" s="44">
        <v>4749</v>
      </c>
      <c r="M49" s="159">
        <v>1291882.2</v>
      </c>
      <c r="N49" s="159">
        <v>237033.62999999998</v>
      </c>
      <c r="O49" s="159">
        <v>1702083.2399999998</v>
      </c>
      <c r="P49" s="159">
        <v>1561762.6600000001</v>
      </c>
      <c r="Q49" s="159">
        <v>501202.98</v>
      </c>
      <c r="R49" s="159">
        <v>2586364.35</v>
      </c>
      <c r="S49" s="159">
        <v>2520676.5999999996</v>
      </c>
      <c r="T49" s="159">
        <v>3706559.08</v>
      </c>
      <c r="U49" s="159">
        <v>6283002.6399999997</v>
      </c>
      <c r="V49" s="212">
        <v>20390567.379999999</v>
      </c>
    </row>
    <row r="50" spans="1:22" x14ac:dyDescent="0.25">
      <c r="A50" s="149">
        <v>148</v>
      </c>
      <c r="B50" s="145" t="s">
        <v>61</v>
      </c>
      <c r="C50" s="157">
        <v>283</v>
      </c>
      <c r="D50" s="47">
        <v>50</v>
      </c>
      <c r="E50" s="47">
        <v>365</v>
      </c>
      <c r="F50" s="47">
        <v>196</v>
      </c>
      <c r="G50" s="47">
        <v>150</v>
      </c>
      <c r="H50" s="47">
        <v>3972</v>
      </c>
      <c r="I50" s="47">
        <v>1109</v>
      </c>
      <c r="J50" s="47">
        <v>543</v>
      </c>
      <c r="K50" s="47">
        <v>194</v>
      </c>
      <c r="L50" s="44">
        <v>6862</v>
      </c>
      <c r="M50" s="159">
        <v>2748892.1999999997</v>
      </c>
      <c r="N50" s="159">
        <v>515290.5</v>
      </c>
      <c r="O50" s="159">
        <v>3137678.6999999997</v>
      </c>
      <c r="P50" s="159">
        <v>2887787.56</v>
      </c>
      <c r="Q50" s="159">
        <v>709249.5</v>
      </c>
      <c r="R50" s="159">
        <v>4596438.12</v>
      </c>
      <c r="S50" s="159">
        <v>2557575.7999999998</v>
      </c>
      <c r="T50" s="159">
        <v>3506379.06</v>
      </c>
      <c r="U50" s="159">
        <v>4337731.3599999994</v>
      </c>
      <c r="V50" s="212">
        <v>24997022.799999997</v>
      </c>
    </row>
    <row r="51" spans="1:22" x14ac:dyDescent="0.25">
      <c r="A51" s="149">
        <v>149</v>
      </c>
      <c r="B51" s="145" t="s">
        <v>62</v>
      </c>
      <c r="C51" s="157">
        <v>230</v>
      </c>
      <c r="D51" s="47">
        <v>48</v>
      </c>
      <c r="E51" s="47">
        <v>397</v>
      </c>
      <c r="F51" s="47">
        <v>214</v>
      </c>
      <c r="G51" s="47">
        <v>195</v>
      </c>
      <c r="H51" s="47">
        <v>2866</v>
      </c>
      <c r="I51" s="47">
        <v>770</v>
      </c>
      <c r="J51" s="47">
        <v>438</v>
      </c>
      <c r="K51" s="47">
        <v>163</v>
      </c>
      <c r="L51" s="44">
        <v>5321</v>
      </c>
      <c r="M51" s="159">
        <v>2234082</v>
      </c>
      <c r="N51" s="159">
        <v>494678.88</v>
      </c>
      <c r="O51" s="159">
        <v>3412762.86</v>
      </c>
      <c r="P51" s="159">
        <v>3152992.54</v>
      </c>
      <c r="Q51" s="159">
        <v>922024.35</v>
      </c>
      <c r="R51" s="159">
        <v>3316563.8600000003</v>
      </c>
      <c r="S51" s="159">
        <v>1775773.9999999998</v>
      </c>
      <c r="T51" s="159">
        <v>2828349.96</v>
      </c>
      <c r="U51" s="159">
        <v>3644588.7199999997</v>
      </c>
      <c r="V51" s="212">
        <v>21781817.170000002</v>
      </c>
    </row>
    <row r="52" spans="1:22" x14ac:dyDescent="0.25">
      <c r="A52" s="149">
        <v>151</v>
      </c>
      <c r="B52" s="145" t="s">
        <v>63</v>
      </c>
      <c r="C52" s="157">
        <v>71</v>
      </c>
      <c r="D52" s="47">
        <v>12</v>
      </c>
      <c r="E52" s="47">
        <v>98</v>
      </c>
      <c r="F52" s="47">
        <v>56</v>
      </c>
      <c r="G52" s="47">
        <v>65</v>
      </c>
      <c r="H52" s="47">
        <v>975</v>
      </c>
      <c r="I52" s="47">
        <v>351</v>
      </c>
      <c r="J52" s="47">
        <v>192</v>
      </c>
      <c r="K52" s="47">
        <v>105</v>
      </c>
      <c r="L52" s="44">
        <v>1925</v>
      </c>
      <c r="M52" s="159">
        <v>689651.4</v>
      </c>
      <c r="N52" s="159">
        <v>123669.72</v>
      </c>
      <c r="O52" s="159">
        <v>842445.23999999987</v>
      </c>
      <c r="P52" s="159">
        <v>825082.16</v>
      </c>
      <c r="Q52" s="159">
        <v>307341.45</v>
      </c>
      <c r="R52" s="159">
        <v>1128279.75</v>
      </c>
      <c r="S52" s="159">
        <v>809476.2</v>
      </c>
      <c r="T52" s="159">
        <v>1239824.6400000001</v>
      </c>
      <c r="U52" s="159">
        <v>2347741.1999999997</v>
      </c>
      <c r="V52" s="212">
        <v>8313511.7599999998</v>
      </c>
    </row>
    <row r="53" spans="1:22" x14ac:dyDescent="0.25">
      <c r="A53" s="149">
        <v>152</v>
      </c>
      <c r="B53" s="145" t="s">
        <v>64</v>
      </c>
      <c r="C53" s="157">
        <v>205</v>
      </c>
      <c r="D53" s="47">
        <v>57</v>
      </c>
      <c r="E53" s="47">
        <v>333</v>
      </c>
      <c r="F53" s="47">
        <v>191</v>
      </c>
      <c r="G53" s="47">
        <v>159</v>
      </c>
      <c r="H53" s="47">
        <v>2252</v>
      </c>
      <c r="I53" s="47">
        <v>690</v>
      </c>
      <c r="J53" s="47">
        <v>402</v>
      </c>
      <c r="K53" s="47">
        <v>182</v>
      </c>
      <c r="L53" s="44">
        <v>4471</v>
      </c>
      <c r="M53" s="159">
        <v>1991247</v>
      </c>
      <c r="N53" s="159">
        <v>587431.16999999993</v>
      </c>
      <c r="O53" s="159">
        <v>2862594.5399999996</v>
      </c>
      <c r="P53" s="159">
        <v>2814119.5100000002</v>
      </c>
      <c r="Q53" s="159">
        <v>751804.47</v>
      </c>
      <c r="R53" s="159">
        <v>2606036.92</v>
      </c>
      <c r="S53" s="159">
        <v>1591277.9999999998</v>
      </c>
      <c r="T53" s="159">
        <v>2595882.84</v>
      </c>
      <c r="U53" s="159">
        <v>4069418.0799999996</v>
      </c>
      <c r="V53" s="212">
        <v>19869812.529999997</v>
      </c>
    </row>
    <row r="54" spans="1:22" x14ac:dyDescent="0.25">
      <c r="A54" s="149">
        <v>153</v>
      </c>
      <c r="B54" s="145" t="s">
        <v>65</v>
      </c>
      <c r="C54" s="157">
        <v>1038</v>
      </c>
      <c r="D54" s="47">
        <v>197</v>
      </c>
      <c r="E54" s="47">
        <v>1375</v>
      </c>
      <c r="F54" s="47">
        <v>814</v>
      </c>
      <c r="G54" s="47">
        <v>781</v>
      </c>
      <c r="H54" s="47">
        <v>13744</v>
      </c>
      <c r="I54" s="47">
        <v>4306</v>
      </c>
      <c r="J54" s="47">
        <v>2747</v>
      </c>
      <c r="K54" s="47">
        <v>1073</v>
      </c>
      <c r="L54" s="44">
        <v>26075</v>
      </c>
      <c r="M54" s="159">
        <v>10082509.199999999</v>
      </c>
      <c r="N54" s="159">
        <v>2030244.5699999998</v>
      </c>
      <c r="O54" s="159">
        <v>11820022.499999998</v>
      </c>
      <c r="P54" s="159">
        <v>11993158.540000001</v>
      </c>
      <c r="Q54" s="159">
        <v>3692825.73</v>
      </c>
      <c r="R54" s="159">
        <v>15904694.24</v>
      </c>
      <c r="S54" s="159">
        <v>9930497.1999999993</v>
      </c>
      <c r="T54" s="159">
        <v>17738532.739999998</v>
      </c>
      <c r="U54" s="159">
        <v>23991679.119999997</v>
      </c>
      <c r="V54" s="212">
        <v>107184163.83999997</v>
      </c>
    </row>
    <row r="55" spans="1:22" x14ac:dyDescent="0.25">
      <c r="A55" s="149">
        <v>165</v>
      </c>
      <c r="B55" s="145" t="s">
        <v>66</v>
      </c>
      <c r="C55" s="157">
        <v>863</v>
      </c>
      <c r="D55" s="47">
        <v>194</v>
      </c>
      <c r="E55" s="47">
        <v>1135</v>
      </c>
      <c r="F55" s="47">
        <v>634</v>
      </c>
      <c r="G55" s="47">
        <v>573</v>
      </c>
      <c r="H55" s="47">
        <v>8813</v>
      </c>
      <c r="I55" s="47">
        <v>2248</v>
      </c>
      <c r="J55" s="47">
        <v>1323</v>
      </c>
      <c r="K55" s="47">
        <v>454</v>
      </c>
      <c r="L55" s="44">
        <v>16237</v>
      </c>
      <c r="M55" s="159">
        <v>8382664.1999999993</v>
      </c>
      <c r="N55" s="159">
        <v>1999327.14</v>
      </c>
      <c r="O55" s="159">
        <v>9756891.2999999989</v>
      </c>
      <c r="P55" s="159">
        <v>9341108.7400000002</v>
      </c>
      <c r="Q55" s="159">
        <v>2709333.09</v>
      </c>
      <c r="R55" s="159">
        <v>10198491.73</v>
      </c>
      <c r="S55" s="159">
        <v>5184337.5999999996</v>
      </c>
      <c r="T55" s="159">
        <v>8543166.6600000001</v>
      </c>
      <c r="U55" s="159">
        <v>10151185.76</v>
      </c>
      <c r="V55" s="212">
        <v>66266506.220000006</v>
      </c>
    </row>
    <row r="56" spans="1:22" x14ac:dyDescent="0.25">
      <c r="A56" s="149">
        <v>167</v>
      </c>
      <c r="B56" s="145" t="s">
        <v>67</v>
      </c>
      <c r="C56" s="157">
        <v>3776</v>
      </c>
      <c r="D56" s="47">
        <v>717</v>
      </c>
      <c r="E56" s="47">
        <v>4393</v>
      </c>
      <c r="F56" s="47">
        <v>2196</v>
      </c>
      <c r="G56" s="47">
        <v>2401</v>
      </c>
      <c r="H56" s="47">
        <v>46160</v>
      </c>
      <c r="I56" s="47">
        <v>9845</v>
      </c>
      <c r="J56" s="47">
        <v>5361</v>
      </c>
      <c r="K56" s="47">
        <v>2086</v>
      </c>
      <c r="L56" s="44">
        <v>76935</v>
      </c>
      <c r="M56" s="159">
        <v>36677798.399999999</v>
      </c>
      <c r="N56" s="159">
        <v>7389265.7699999996</v>
      </c>
      <c r="O56" s="159">
        <v>37763897.339999996</v>
      </c>
      <c r="P56" s="159">
        <v>32355007.560000002</v>
      </c>
      <c r="Q56" s="159">
        <v>11352720.33</v>
      </c>
      <c r="R56" s="159">
        <v>53416813.600000001</v>
      </c>
      <c r="S56" s="159">
        <v>22704539</v>
      </c>
      <c r="T56" s="159">
        <v>34618228.619999997</v>
      </c>
      <c r="U56" s="159">
        <v>46641791.839999996</v>
      </c>
      <c r="V56" s="212">
        <v>282920062.45999998</v>
      </c>
    </row>
    <row r="57" spans="1:22" x14ac:dyDescent="0.25">
      <c r="A57" s="149">
        <v>169</v>
      </c>
      <c r="B57" s="145" t="s">
        <v>68</v>
      </c>
      <c r="C57" s="157">
        <v>218</v>
      </c>
      <c r="D57" s="47">
        <v>51</v>
      </c>
      <c r="E57" s="47">
        <v>349</v>
      </c>
      <c r="F57" s="47">
        <v>188</v>
      </c>
      <c r="G57" s="47">
        <v>201</v>
      </c>
      <c r="H57" s="47">
        <v>2680</v>
      </c>
      <c r="I57" s="47">
        <v>817</v>
      </c>
      <c r="J57" s="47">
        <v>387</v>
      </c>
      <c r="K57" s="47">
        <v>170</v>
      </c>
      <c r="L57" s="44">
        <v>5061</v>
      </c>
      <c r="M57" s="159">
        <v>2117521.1999999997</v>
      </c>
      <c r="N57" s="159">
        <v>525596.30999999994</v>
      </c>
      <c r="O57" s="159">
        <v>3000136.6199999996</v>
      </c>
      <c r="P57" s="159">
        <v>2769918.68</v>
      </c>
      <c r="Q57" s="159">
        <v>950394.33</v>
      </c>
      <c r="R57" s="159">
        <v>3101322.8000000003</v>
      </c>
      <c r="S57" s="159">
        <v>1884165.4</v>
      </c>
      <c r="T57" s="159">
        <v>2499021.54</v>
      </c>
      <c r="U57" s="159">
        <v>3801104.8</v>
      </c>
      <c r="V57" s="212">
        <v>20649181.68</v>
      </c>
    </row>
    <row r="58" spans="1:22" x14ac:dyDescent="0.25">
      <c r="A58" s="149">
        <v>171</v>
      </c>
      <c r="B58" s="145" t="s">
        <v>69</v>
      </c>
      <c r="C58" s="157">
        <v>201</v>
      </c>
      <c r="D58" s="47">
        <v>41</v>
      </c>
      <c r="E58" s="47">
        <v>293</v>
      </c>
      <c r="F58" s="47">
        <v>150</v>
      </c>
      <c r="G58" s="47">
        <v>131</v>
      </c>
      <c r="H58" s="47">
        <v>2412</v>
      </c>
      <c r="I58" s="47">
        <v>847</v>
      </c>
      <c r="J58" s="47">
        <v>449</v>
      </c>
      <c r="K58" s="47">
        <v>165</v>
      </c>
      <c r="L58" s="44">
        <v>4689</v>
      </c>
      <c r="M58" s="159">
        <v>1952393.4</v>
      </c>
      <c r="N58" s="159">
        <v>422538.20999999996</v>
      </c>
      <c r="O58" s="159">
        <v>2518739.34</v>
      </c>
      <c r="P58" s="159">
        <v>2210041.5</v>
      </c>
      <c r="Q58" s="159">
        <v>619411.23</v>
      </c>
      <c r="R58" s="159">
        <v>2791190.52</v>
      </c>
      <c r="S58" s="159">
        <v>1953351.4</v>
      </c>
      <c r="T58" s="159">
        <v>2899381.58</v>
      </c>
      <c r="U58" s="159">
        <v>3689307.5999999996</v>
      </c>
      <c r="V58" s="212">
        <v>19056354.780000001</v>
      </c>
    </row>
    <row r="59" spans="1:22" x14ac:dyDescent="0.25">
      <c r="A59" s="149">
        <v>172</v>
      </c>
      <c r="B59" s="145" t="s">
        <v>70</v>
      </c>
      <c r="C59" s="157">
        <v>119</v>
      </c>
      <c r="D59" s="47">
        <v>38</v>
      </c>
      <c r="E59" s="47">
        <v>205</v>
      </c>
      <c r="F59" s="47">
        <v>125</v>
      </c>
      <c r="G59" s="47">
        <v>105</v>
      </c>
      <c r="H59" s="47">
        <v>2021</v>
      </c>
      <c r="I59" s="47">
        <v>896</v>
      </c>
      <c r="J59" s="47">
        <v>557</v>
      </c>
      <c r="K59" s="47">
        <v>231</v>
      </c>
      <c r="L59" s="44">
        <v>4297</v>
      </c>
      <c r="M59" s="159">
        <v>1155894.5999999999</v>
      </c>
      <c r="N59" s="159">
        <v>391620.77999999997</v>
      </c>
      <c r="O59" s="159">
        <v>1762257.9</v>
      </c>
      <c r="P59" s="159">
        <v>1841701.25</v>
      </c>
      <c r="Q59" s="159">
        <v>496474.64999999997</v>
      </c>
      <c r="R59" s="159">
        <v>2338721.41</v>
      </c>
      <c r="S59" s="159">
        <v>2066355.1999999997</v>
      </c>
      <c r="T59" s="159">
        <v>3596782.94</v>
      </c>
      <c r="U59" s="159">
        <v>5165030.6399999997</v>
      </c>
      <c r="V59" s="212">
        <v>18814839.369999997</v>
      </c>
    </row>
    <row r="60" spans="1:22" x14ac:dyDescent="0.25">
      <c r="A60" s="149">
        <v>176</v>
      </c>
      <c r="B60" s="145" t="s">
        <v>71</v>
      </c>
      <c r="C60" s="157">
        <v>140</v>
      </c>
      <c r="D60" s="47">
        <v>24</v>
      </c>
      <c r="E60" s="47">
        <v>190</v>
      </c>
      <c r="F60" s="47">
        <v>147</v>
      </c>
      <c r="G60" s="47">
        <v>120</v>
      </c>
      <c r="H60" s="47">
        <v>2202</v>
      </c>
      <c r="I60" s="47">
        <v>941</v>
      </c>
      <c r="J60" s="47">
        <v>540</v>
      </c>
      <c r="K60" s="47">
        <v>223</v>
      </c>
      <c r="L60" s="44">
        <v>4527</v>
      </c>
      <c r="M60" s="159">
        <v>1359876</v>
      </c>
      <c r="N60" s="159">
        <v>247339.44</v>
      </c>
      <c r="O60" s="159">
        <v>1633312.2</v>
      </c>
      <c r="P60" s="159">
        <v>2165840.67</v>
      </c>
      <c r="Q60" s="159">
        <v>567399.6</v>
      </c>
      <c r="R60" s="159">
        <v>2548176.42</v>
      </c>
      <c r="S60" s="159">
        <v>2170134.1999999997</v>
      </c>
      <c r="T60" s="159">
        <v>3487006.8</v>
      </c>
      <c r="U60" s="159">
        <v>4986155.12</v>
      </c>
      <c r="V60" s="212">
        <v>19165240.449999999</v>
      </c>
    </row>
    <row r="61" spans="1:22" x14ac:dyDescent="0.25">
      <c r="A61" s="149">
        <v>177</v>
      </c>
      <c r="B61" s="145" t="s">
        <v>72</v>
      </c>
      <c r="C61" s="157">
        <v>68</v>
      </c>
      <c r="D61" s="47">
        <v>21</v>
      </c>
      <c r="E61" s="47">
        <v>124</v>
      </c>
      <c r="F61" s="47">
        <v>61</v>
      </c>
      <c r="G61" s="47">
        <v>55</v>
      </c>
      <c r="H61" s="47">
        <v>886</v>
      </c>
      <c r="I61" s="47">
        <v>325</v>
      </c>
      <c r="J61" s="47">
        <v>181</v>
      </c>
      <c r="K61" s="47">
        <v>79</v>
      </c>
      <c r="L61" s="44">
        <v>1800</v>
      </c>
      <c r="M61" s="159">
        <v>660511.19999999995</v>
      </c>
      <c r="N61" s="159">
        <v>216422.00999999998</v>
      </c>
      <c r="O61" s="159">
        <v>1065951.1199999999</v>
      </c>
      <c r="P61" s="159">
        <v>898750.21000000008</v>
      </c>
      <c r="Q61" s="159">
        <v>260058.15</v>
      </c>
      <c r="R61" s="159">
        <v>1025288.06</v>
      </c>
      <c r="S61" s="159">
        <v>749514.99999999988</v>
      </c>
      <c r="T61" s="159">
        <v>1168793.02</v>
      </c>
      <c r="U61" s="159">
        <v>1766395.76</v>
      </c>
      <c r="V61" s="212">
        <v>7811684.5299999993</v>
      </c>
    </row>
    <row r="62" spans="1:22" x14ac:dyDescent="0.25">
      <c r="A62" s="149">
        <v>178</v>
      </c>
      <c r="B62" s="145" t="s">
        <v>73</v>
      </c>
      <c r="C62" s="157">
        <v>216</v>
      </c>
      <c r="D62" s="47">
        <v>54</v>
      </c>
      <c r="E62" s="47">
        <v>283</v>
      </c>
      <c r="F62" s="47">
        <v>184</v>
      </c>
      <c r="G62" s="47">
        <v>163</v>
      </c>
      <c r="H62" s="47">
        <v>2866</v>
      </c>
      <c r="I62" s="47">
        <v>1139</v>
      </c>
      <c r="J62" s="47">
        <v>724</v>
      </c>
      <c r="K62" s="47">
        <v>303</v>
      </c>
      <c r="L62" s="44">
        <v>5932</v>
      </c>
      <c r="M62" s="159">
        <v>2098094.4</v>
      </c>
      <c r="N62" s="159">
        <v>556513.74</v>
      </c>
      <c r="O62" s="159">
        <v>2432775.5399999996</v>
      </c>
      <c r="P62" s="159">
        <v>2710984.24</v>
      </c>
      <c r="Q62" s="159">
        <v>770717.79</v>
      </c>
      <c r="R62" s="159">
        <v>3316563.8600000003</v>
      </c>
      <c r="S62" s="159">
        <v>2626761.7999999998</v>
      </c>
      <c r="T62" s="159">
        <v>4675172.08</v>
      </c>
      <c r="U62" s="159">
        <v>6774910.3199999994</v>
      </c>
      <c r="V62" s="212">
        <v>25962493.770000003</v>
      </c>
    </row>
    <row r="63" spans="1:22" x14ac:dyDescent="0.25">
      <c r="A63" s="149">
        <v>179</v>
      </c>
      <c r="B63" s="145" t="s">
        <v>74</v>
      </c>
      <c r="C63" s="157">
        <v>7878</v>
      </c>
      <c r="D63" s="47">
        <v>1509</v>
      </c>
      <c r="E63" s="47">
        <v>9255</v>
      </c>
      <c r="F63" s="47">
        <v>4541</v>
      </c>
      <c r="G63" s="47">
        <v>4602</v>
      </c>
      <c r="H63" s="47">
        <v>88899</v>
      </c>
      <c r="I63" s="47">
        <v>15378</v>
      </c>
      <c r="J63" s="47">
        <v>8259</v>
      </c>
      <c r="K63" s="47">
        <v>3099</v>
      </c>
      <c r="L63" s="44">
        <v>143420</v>
      </c>
      <c r="M63" s="159">
        <v>76522165.200000003</v>
      </c>
      <c r="N63" s="159">
        <v>15551467.289999999</v>
      </c>
      <c r="O63" s="159">
        <v>79559496.899999991</v>
      </c>
      <c r="P63" s="159">
        <v>66905323.010000005</v>
      </c>
      <c r="Q63" s="159">
        <v>21759774.66</v>
      </c>
      <c r="R63" s="159">
        <v>102874811.79000001</v>
      </c>
      <c r="S63" s="159">
        <v>35464743.599999994</v>
      </c>
      <c r="T63" s="159">
        <v>53331831.780000001</v>
      </c>
      <c r="U63" s="159">
        <v>69291904.560000002</v>
      </c>
      <c r="V63" s="212">
        <v>521261518.7899999</v>
      </c>
    </row>
    <row r="64" spans="1:22" x14ac:dyDescent="0.25">
      <c r="A64" s="149">
        <v>181</v>
      </c>
      <c r="B64" s="145" t="s">
        <v>75</v>
      </c>
      <c r="C64" s="157">
        <v>74</v>
      </c>
      <c r="D64" s="47">
        <v>24</v>
      </c>
      <c r="E64" s="47">
        <v>115</v>
      </c>
      <c r="F64" s="47">
        <v>52</v>
      </c>
      <c r="G64" s="47">
        <v>56</v>
      </c>
      <c r="H64" s="47">
        <v>846</v>
      </c>
      <c r="I64" s="47">
        <v>314</v>
      </c>
      <c r="J64" s="47">
        <v>156</v>
      </c>
      <c r="K64" s="47">
        <v>70</v>
      </c>
      <c r="L64" s="44">
        <v>1707</v>
      </c>
      <c r="M64" s="159">
        <v>718791.6</v>
      </c>
      <c r="N64" s="159">
        <v>247339.44</v>
      </c>
      <c r="O64" s="159">
        <v>988583.7</v>
      </c>
      <c r="P64" s="159">
        <v>766147.72</v>
      </c>
      <c r="Q64" s="159">
        <v>264786.48</v>
      </c>
      <c r="R64" s="159">
        <v>978999.66</v>
      </c>
      <c r="S64" s="159">
        <v>724146.79999999993</v>
      </c>
      <c r="T64" s="159">
        <v>1007357.52</v>
      </c>
      <c r="U64" s="159">
        <v>1565160.7999999998</v>
      </c>
      <c r="V64" s="212">
        <v>7261313.7199999997</v>
      </c>
    </row>
    <row r="65" spans="1:22" x14ac:dyDescent="0.25">
      <c r="A65" s="149">
        <v>182</v>
      </c>
      <c r="B65" s="145" t="s">
        <v>76</v>
      </c>
      <c r="C65" s="157">
        <v>723</v>
      </c>
      <c r="D65" s="47">
        <v>160</v>
      </c>
      <c r="E65" s="47">
        <v>1205</v>
      </c>
      <c r="F65" s="47">
        <v>623</v>
      </c>
      <c r="G65" s="47">
        <v>613</v>
      </c>
      <c r="H65" s="47">
        <v>10136</v>
      </c>
      <c r="I65" s="47">
        <v>3517</v>
      </c>
      <c r="J65" s="47">
        <v>2098</v>
      </c>
      <c r="K65" s="47">
        <v>812</v>
      </c>
      <c r="L65" s="44">
        <v>19887</v>
      </c>
      <c r="M65" s="159">
        <v>7022788.2000000002</v>
      </c>
      <c r="N65" s="159">
        <v>1648929.5999999999</v>
      </c>
      <c r="O65" s="159">
        <v>10358637.899999999</v>
      </c>
      <c r="P65" s="159">
        <v>9179039.0300000012</v>
      </c>
      <c r="Q65" s="159">
        <v>2898466.29</v>
      </c>
      <c r="R65" s="159">
        <v>11729480.560000001</v>
      </c>
      <c r="S65" s="159">
        <v>8110905.3999999994</v>
      </c>
      <c r="T65" s="159">
        <v>13547667.16</v>
      </c>
      <c r="U65" s="159">
        <v>18155865.279999997</v>
      </c>
      <c r="V65" s="212">
        <v>82651779.420000002</v>
      </c>
    </row>
    <row r="66" spans="1:22" x14ac:dyDescent="0.25">
      <c r="A66" s="149">
        <v>186</v>
      </c>
      <c r="B66" s="145" t="s">
        <v>77</v>
      </c>
      <c r="C66" s="157">
        <v>2770</v>
      </c>
      <c r="D66" s="47">
        <v>496</v>
      </c>
      <c r="E66" s="47">
        <v>3221</v>
      </c>
      <c r="F66" s="47">
        <v>1468</v>
      </c>
      <c r="G66" s="47">
        <v>1519</v>
      </c>
      <c r="H66" s="47">
        <v>26583</v>
      </c>
      <c r="I66" s="47">
        <v>5199</v>
      </c>
      <c r="J66" s="47">
        <v>2437</v>
      </c>
      <c r="K66" s="47">
        <v>762</v>
      </c>
      <c r="L66" s="44">
        <v>44455</v>
      </c>
      <c r="M66" s="159">
        <v>26906118</v>
      </c>
      <c r="N66" s="159">
        <v>5111681.76</v>
      </c>
      <c r="O66" s="159">
        <v>27688939.979999997</v>
      </c>
      <c r="P66" s="159">
        <v>21628939.48</v>
      </c>
      <c r="Q66" s="159">
        <v>7182333.2699999996</v>
      </c>
      <c r="R66" s="159">
        <v>30762113.43</v>
      </c>
      <c r="S66" s="159">
        <v>11989933.799999999</v>
      </c>
      <c r="T66" s="159">
        <v>15736732.540000001</v>
      </c>
      <c r="U66" s="159">
        <v>17037893.279999997</v>
      </c>
      <c r="V66" s="212">
        <v>164044685.53999999</v>
      </c>
    </row>
    <row r="67" spans="1:22" x14ac:dyDescent="0.25">
      <c r="A67" s="149">
        <v>202</v>
      </c>
      <c r="B67" s="145" t="s">
        <v>78</v>
      </c>
      <c r="C67" s="157">
        <v>2351</v>
      </c>
      <c r="D67" s="47">
        <v>434</v>
      </c>
      <c r="E67" s="47">
        <v>2760</v>
      </c>
      <c r="F67" s="47">
        <v>1309</v>
      </c>
      <c r="G67" s="47">
        <v>1195</v>
      </c>
      <c r="H67" s="47">
        <v>19283</v>
      </c>
      <c r="I67" s="47">
        <v>4200</v>
      </c>
      <c r="J67" s="47">
        <v>2356</v>
      </c>
      <c r="K67" s="47">
        <v>779</v>
      </c>
      <c r="L67" s="44">
        <v>34667</v>
      </c>
      <c r="M67" s="159">
        <v>22836203.399999999</v>
      </c>
      <c r="N67" s="159">
        <v>4472721.54</v>
      </c>
      <c r="O67" s="159">
        <v>23726008.799999997</v>
      </c>
      <c r="P67" s="159">
        <v>19286295.490000002</v>
      </c>
      <c r="Q67" s="159">
        <v>5650354.3499999996</v>
      </c>
      <c r="R67" s="159">
        <v>22314480.43</v>
      </c>
      <c r="S67" s="159">
        <v>9686040</v>
      </c>
      <c r="T67" s="159">
        <v>15213681.52</v>
      </c>
      <c r="U67" s="159">
        <v>17418003.759999998</v>
      </c>
      <c r="V67" s="212">
        <v>140603789.28999999</v>
      </c>
    </row>
    <row r="68" spans="1:22" x14ac:dyDescent="0.25">
      <c r="A68" s="149">
        <v>204</v>
      </c>
      <c r="B68" s="145" t="s">
        <v>79</v>
      </c>
      <c r="C68" s="157">
        <v>93</v>
      </c>
      <c r="D68" s="47">
        <v>22</v>
      </c>
      <c r="E68" s="47">
        <v>143</v>
      </c>
      <c r="F68" s="47">
        <v>85</v>
      </c>
      <c r="G68" s="47">
        <v>84</v>
      </c>
      <c r="H68" s="47">
        <v>1378</v>
      </c>
      <c r="I68" s="47">
        <v>541</v>
      </c>
      <c r="J68" s="47">
        <v>331</v>
      </c>
      <c r="K68" s="47">
        <v>130</v>
      </c>
      <c r="L68" s="44">
        <v>2807</v>
      </c>
      <c r="M68" s="159">
        <v>903346.2</v>
      </c>
      <c r="N68" s="159">
        <v>226727.81999999998</v>
      </c>
      <c r="O68" s="159">
        <v>1229282.3399999999</v>
      </c>
      <c r="P68" s="159">
        <v>1252356.8500000001</v>
      </c>
      <c r="Q68" s="159">
        <v>397179.72</v>
      </c>
      <c r="R68" s="159">
        <v>1594635.3800000001</v>
      </c>
      <c r="S68" s="159">
        <v>1247654.2</v>
      </c>
      <c r="T68" s="159">
        <v>2137406.02</v>
      </c>
      <c r="U68" s="159">
        <v>2906727.1999999997</v>
      </c>
      <c r="V68" s="212">
        <v>11895315.729999999</v>
      </c>
    </row>
    <row r="69" spans="1:22" x14ac:dyDescent="0.25">
      <c r="A69" s="149">
        <v>205</v>
      </c>
      <c r="B69" s="145" t="s">
        <v>80</v>
      </c>
      <c r="C69" s="157">
        <v>1898</v>
      </c>
      <c r="D69" s="47">
        <v>427</v>
      </c>
      <c r="E69" s="47">
        <v>2545</v>
      </c>
      <c r="F69" s="47">
        <v>1250</v>
      </c>
      <c r="G69" s="47">
        <v>1199</v>
      </c>
      <c r="H69" s="47">
        <v>20475</v>
      </c>
      <c r="I69" s="47">
        <v>5052</v>
      </c>
      <c r="J69" s="47">
        <v>2632</v>
      </c>
      <c r="K69" s="47">
        <v>1089</v>
      </c>
      <c r="L69" s="44">
        <v>36567</v>
      </c>
      <c r="M69" s="159">
        <v>18436033.199999999</v>
      </c>
      <c r="N69" s="159">
        <v>4400580.87</v>
      </c>
      <c r="O69" s="159">
        <v>21877787.099999998</v>
      </c>
      <c r="P69" s="159">
        <v>18417012.5</v>
      </c>
      <c r="Q69" s="159">
        <v>5669267.6699999999</v>
      </c>
      <c r="R69" s="159">
        <v>23693874.75</v>
      </c>
      <c r="S69" s="159">
        <v>11650922.399999999</v>
      </c>
      <c r="T69" s="159">
        <v>16995929.440000001</v>
      </c>
      <c r="U69" s="159">
        <v>24349430.16</v>
      </c>
      <c r="V69" s="212">
        <v>145490838.09</v>
      </c>
    </row>
    <row r="70" spans="1:22" x14ac:dyDescent="0.25">
      <c r="A70" s="149">
        <v>208</v>
      </c>
      <c r="B70" s="145" t="s">
        <v>81</v>
      </c>
      <c r="C70" s="157">
        <v>759</v>
      </c>
      <c r="D70" s="47">
        <v>167</v>
      </c>
      <c r="E70" s="47">
        <v>978</v>
      </c>
      <c r="F70" s="47">
        <v>506</v>
      </c>
      <c r="G70" s="47">
        <v>473</v>
      </c>
      <c r="H70" s="47">
        <v>6271</v>
      </c>
      <c r="I70" s="47">
        <v>1847</v>
      </c>
      <c r="J70" s="47">
        <v>999</v>
      </c>
      <c r="K70" s="47">
        <v>400</v>
      </c>
      <c r="L70" s="44">
        <v>12400</v>
      </c>
      <c r="M70" s="159">
        <v>7372470.5999999996</v>
      </c>
      <c r="N70" s="159">
        <v>1721070.27</v>
      </c>
      <c r="O70" s="159">
        <v>8407259.6399999987</v>
      </c>
      <c r="P70" s="159">
        <v>7455206.6600000001</v>
      </c>
      <c r="Q70" s="159">
        <v>2236500.09</v>
      </c>
      <c r="R70" s="159">
        <v>7256863.9100000001</v>
      </c>
      <c r="S70" s="159">
        <v>4259551.3999999994</v>
      </c>
      <c r="T70" s="159">
        <v>6450962.5800000001</v>
      </c>
      <c r="U70" s="159">
        <v>8943776</v>
      </c>
      <c r="V70" s="212">
        <v>54103661.149999999</v>
      </c>
    </row>
    <row r="71" spans="1:22" x14ac:dyDescent="0.25">
      <c r="A71" s="149">
        <v>211</v>
      </c>
      <c r="B71" s="145" t="s">
        <v>82</v>
      </c>
      <c r="C71" s="157">
        <v>2094</v>
      </c>
      <c r="D71" s="47">
        <v>401</v>
      </c>
      <c r="E71" s="47">
        <v>2661</v>
      </c>
      <c r="F71" s="47">
        <v>1351</v>
      </c>
      <c r="G71" s="47">
        <v>1233</v>
      </c>
      <c r="H71" s="47">
        <v>17732</v>
      </c>
      <c r="I71" s="47">
        <v>3805</v>
      </c>
      <c r="J71" s="47">
        <v>2228</v>
      </c>
      <c r="K71" s="47">
        <v>709</v>
      </c>
      <c r="L71" s="44">
        <v>32214</v>
      </c>
      <c r="M71" s="159">
        <v>20339859.599999998</v>
      </c>
      <c r="N71" s="159">
        <v>4132629.8099999996</v>
      </c>
      <c r="O71" s="159">
        <v>22874967.18</v>
      </c>
      <c r="P71" s="159">
        <v>19905107.109999999</v>
      </c>
      <c r="Q71" s="159">
        <v>5830030.8899999997</v>
      </c>
      <c r="R71" s="159">
        <v>20519647.719999999</v>
      </c>
      <c r="S71" s="159">
        <v>8775091</v>
      </c>
      <c r="T71" s="159">
        <v>14387131.76</v>
      </c>
      <c r="U71" s="159">
        <v>15852842.959999999</v>
      </c>
      <c r="V71" s="212">
        <v>132617308.02999999</v>
      </c>
    </row>
    <row r="72" spans="1:22" x14ac:dyDescent="0.25">
      <c r="A72" s="149">
        <v>213</v>
      </c>
      <c r="B72" s="145" t="s">
        <v>83</v>
      </c>
      <c r="C72" s="157">
        <v>191</v>
      </c>
      <c r="D72" s="47">
        <v>45</v>
      </c>
      <c r="E72" s="47">
        <v>284</v>
      </c>
      <c r="F72" s="47">
        <v>159</v>
      </c>
      <c r="G72" s="47">
        <v>136</v>
      </c>
      <c r="H72" s="47">
        <v>2545</v>
      </c>
      <c r="I72" s="47">
        <v>1048</v>
      </c>
      <c r="J72" s="47">
        <v>655</v>
      </c>
      <c r="K72" s="47">
        <v>249</v>
      </c>
      <c r="L72" s="44">
        <v>5312</v>
      </c>
      <c r="M72" s="159">
        <v>1855259.4</v>
      </c>
      <c r="N72" s="159">
        <v>463761.44999999995</v>
      </c>
      <c r="O72" s="159">
        <v>2441371.92</v>
      </c>
      <c r="P72" s="159">
        <v>2342643.9900000002</v>
      </c>
      <c r="Q72" s="159">
        <v>643052.88</v>
      </c>
      <c r="R72" s="159">
        <v>2945099.45</v>
      </c>
      <c r="S72" s="159">
        <v>2416897.5999999996</v>
      </c>
      <c r="T72" s="159">
        <v>4229610.0999999996</v>
      </c>
      <c r="U72" s="159">
        <v>5567500.5599999996</v>
      </c>
      <c r="V72" s="212">
        <v>22905197.349999998</v>
      </c>
    </row>
    <row r="73" spans="1:22" x14ac:dyDescent="0.25">
      <c r="A73" s="149">
        <v>214</v>
      </c>
      <c r="B73" s="145" t="s">
        <v>84</v>
      </c>
      <c r="C73" s="157">
        <v>655</v>
      </c>
      <c r="D73" s="47">
        <v>128</v>
      </c>
      <c r="E73" s="47">
        <v>777</v>
      </c>
      <c r="F73" s="47">
        <v>397</v>
      </c>
      <c r="G73" s="47">
        <v>397</v>
      </c>
      <c r="H73" s="47">
        <v>6763</v>
      </c>
      <c r="I73" s="47">
        <v>2107</v>
      </c>
      <c r="J73" s="47">
        <v>1118</v>
      </c>
      <c r="K73" s="47">
        <v>416</v>
      </c>
      <c r="L73" s="44">
        <v>12758</v>
      </c>
      <c r="M73" s="159">
        <v>6362277</v>
      </c>
      <c r="N73" s="159">
        <v>1319143.68</v>
      </c>
      <c r="O73" s="159">
        <v>6679387.2599999998</v>
      </c>
      <c r="P73" s="159">
        <v>5849243.1699999999</v>
      </c>
      <c r="Q73" s="159">
        <v>1877147.01</v>
      </c>
      <c r="R73" s="159">
        <v>7826211.2300000004</v>
      </c>
      <c r="S73" s="159">
        <v>4859163.3999999994</v>
      </c>
      <c r="T73" s="159">
        <v>7219395.5600000005</v>
      </c>
      <c r="U73" s="159">
        <v>9301527.0399999991</v>
      </c>
      <c r="V73" s="212">
        <v>51293495.350000001</v>
      </c>
    </row>
    <row r="74" spans="1:22" x14ac:dyDescent="0.25">
      <c r="A74" s="149">
        <v>216</v>
      </c>
      <c r="B74" s="145" t="s">
        <v>85</v>
      </c>
      <c r="C74" s="157">
        <v>46</v>
      </c>
      <c r="D74" s="47">
        <v>4</v>
      </c>
      <c r="E74" s="47">
        <v>80</v>
      </c>
      <c r="F74" s="47">
        <v>50</v>
      </c>
      <c r="G74" s="47">
        <v>39</v>
      </c>
      <c r="H74" s="47">
        <v>613</v>
      </c>
      <c r="I74" s="47">
        <v>264</v>
      </c>
      <c r="J74" s="47">
        <v>150</v>
      </c>
      <c r="K74" s="47">
        <v>77</v>
      </c>
      <c r="L74" s="44">
        <v>1323</v>
      </c>
      <c r="M74" s="159">
        <v>446816.39999999997</v>
      </c>
      <c r="N74" s="159">
        <v>41223.24</v>
      </c>
      <c r="O74" s="159">
        <v>687710.39999999991</v>
      </c>
      <c r="P74" s="159">
        <v>736680.5</v>
      </c>
      <c r="Q74" s="159">
        <v>184404.87</v>
      </c>
      <c r="R74" s="159">
        <v>709369.73</v>
      </c>
      <c r="S74" s="159">
        <v>608836.79999999993</v>
      </c>
      <c r="T74" s="159">
        <v>968613</v>
      </c>
      <c r="U74" s="159">
        <v>1721676.88</v>
      </c>
      <c r="V74" s="212">
        <v>6105331.8199999994</v>
      </c>
    </row>
    <row r="75" spans="1:22" x14ac:dyDescent="0.25">
      <c r="A75" s="149">
        <v>217</v>
      </c>
      <c r="B75" s="145" t="s">
        <v>86</v>
      </c>
      <c r="C75" s="157">
        <v>358</v>
      </c>
      <c r="D75" s="47">
        <v>83</v>
      </c>
      <c r="E75" s="47">
        <v>417</v>
      </c>
      <c r="F75" s="47">
        <v>214</v>
      </c>
      <c r="G75" s="47">
        <v>211</v>
      </c>
      <c r="H75" s="47">
        <v>2820</v>
      </c>
      <c r="I75" s="47">
        <v>775</v>
      </c>
      <c r="J75" s="47">
        <v>364</v>
      </c>
      <c r="K75" s="47">
        <v>184</v>
      </c>
      <c r="L75" s="44">
        <v>5426</v>
      </c>
      <c r="M75" s="159">
        <v>3477397.1999999997</v>
      </c>
      <c r="N75" s="159">
        <v>855382.23</v>
      </c>
      <c r="O75" s="159">
        <v>3584690.4599999995</v>
      </c>
      <c r="P75" s="159">
        <v>3152992.54</v>
      </c>
      <c r="Q75" s="159">
        <v>997677.63</v>
      </c>
      <c r="R75" s="159">
        <v>3263332.2</v>
      </c>
      <c r="S75" s="159">
        <v>1787304.9999999998</v>
      </c>
      <c r="T75" s="159">
        <v>2350500.88</v>
      </c>
      <c r="U75" s="159">
        <v>4114136.96</v>
      </c>
      <c r="V75" s="212">
        <v>23583415.100000001</v>
      </c>
    </row>
    <row r="76" spans="1:22" x14ac:dyDescent="0.25">
      <c r="A76" s="149">
        <v>218</v>
      </c>
      <c r="B76" s="145" t="s">
        <v>87</v>
      </c>
      <c r="C76" s="157">
        <v>55</v>
      </c>
      <c r="D76" s="47">
        <v>4</v>
      </c>
      <c r="E76" s="47">
        <v>60</v>
      </c>
      <c r="F76" s="47">
        <v>29</v>
      </c>
      <c r="G76" s="47">
        <v>29</v>
      </c>
      <c r="H76" s="47">
        <v>592</v>
      </c>
      <c r="I76" s="47">
        <v>222</v>
      </c>
      <c r="J76" s="47">
        <v>131</v>
      </c>
      <c r="K76" s="47">
        <v>85</v>
      </c>
      <c r="L76" s="44">
        <v>1207</v>
      </c>
      <c r="M76" s="159">
        <v>534237</v>
      </c>
      <c r="N76" s="159">
        <v>41223.24</v>
      </c>
      <c r="O76" s="159">
        <v>515782.79999999993</v>
      </c>
      <c r="P76" s="159">
        <v>427274.69</v>
      </c>
      <c r="Q76" s="159">
        <v>137121.57</v>
      </c>
      <c r="R76" s="159">
        <v>685068.32000000007</v>
      </c>
      <c r="S76" s="159">
        <v>511976.39999999997</v>
      </c>
      <c r="T76" s="159">
        <v>845922.02</v>
      </c>
      <c r="U76" s="159">
        <v>1900552.4</v>
      </c>
      <c r="V76" s="212">
        <v>5599158.4399999995</v>
      </c>
    </row>
    <row r="77" spans="1:22" x14ac:dyDescent="0.25">
      <c r="A77" s="149">
        <v>224</v>
      </c>
      <c r="B77" s="145" t="s">
        <v>88</v>
      </c>
      <c r="C77" s="157">
        <v>384</v>
      </c>
      <c r="D77" s="47">
        <v>78</v>
      </c>
      <c r="E77" s="47">
        <v>614</v>
      </c>
      <c r="F77" s="47">
        <v>332</v>
      </c>
      <c r="G77" s="47">
        <v>328</v>
      </c>
      <c r="H77" s="47">
        <v>4635</v>
      </c>
      <c r="I77" s="47">
        <v>1355</v>
      </c>
      <c r="J77" s="47">
        <v>673</v>
      </c>
      <c r="K77" s="47">
        <v>297</v>
      </c>
      <c r="L77" s="44">
        <v>8696</v>
      </c>
      <c r="M77" s="159">
        <v>3729945.5999999996</v>
      </c>
      <c r="N77" s="159">
        <v>803853.17999999993</v>
      </c>
      <c r="O77" s="159">
        <v>5278177.3199999994</v>
      </c>
      <c r="P77" s="159">
        <v>4891558.5200000005</v>
      </c>
      <c r="Q77" s="159">
        <v>1550892.24</v>
      </c>
      <c r="R77" s="159">
        <v>5363668.3500000006</v>
      </c>
      <c r="S77" s="159">
        <v>3124900.9999999995</v>
      </c>
      <c r="T77" s="159">
        <v>4345843.66</v>
      </c>
      <c r="U77" s="159">
        <v>6640753.6799999997</v>
      </c>
      <c r="V77" s="212">
        <v>35729593.549999997</v>
      </c>
    </row>
    <row r="78" spans="1:22" x14ac:dyDescent="0.25">
      <c r="A78" s="149">
        <v>226</v>
      </c>
      <c r="B78" s="145" t="s">
        <v>89</v>
      </c>
      <c r="C78" s="157">
        <v>132</v>
      </c>
      <c r="D78" s="47">
        <v>36</v>
      </c>
      <c r="E78" s="47">
        <v>214</v>
      </c>
      <c r="F78" s="47">
        <v>141</v>
      </c>
      <c r="G78" s="47">
        <v>133</v>
      </c>
      <c r="H78" s="47">
        <v>1856</v>
      </c>
      <c r="I78" s="47">
        <v>725</v>
      </c>
      <c r="J78" s="47">
        <v>428</v>
      </c>
      <c r="K78" s="47">
        <v>193</v>
      </c>
      <c r="L78" s="44">
        <v>3858</v>
      </c>
      <c r="M78" s="159">
        <v>1282168.8</v>
      </c>
      <c r="N78" s="159">
        <v>371009.16</v>
      </c>
      <c r="O78" s="159">
        <v>1839625.3199999998</v>
      </c>
      <c r="P78" s="159">
        <v>2077439.01</v>
      </c>
      <c r="Q78" s="159">
        <v>628867.89</v>
      </c>
      <c r="R78" s="159">
        <v>2147781.7600000002</v>
      </c>
      <c r="S78" s="159">
        <v>1671994.9999999998</v>
      </c>
      <c r="T78" s="159">
        <v>2763775.7600000002</v>
      </c>
      <c r="U78" s="159">
        <v>4315371.92</v>
      </c>
      <c r="V78" s="212">
        <v>17098034.619999997</v>
      </c>
    </row>
    <row r="79" spans="1:22" x14ac:dyDescent="0.25">
      <c r="A79" s="149">
        <v>230</v>
      </c>
      <c r="B79" s="145" t="s">
        <v>90</v>
      </c>
      <c r="C79" s="157">
        <v>105</v>
      </c>
      <c r="D79" s="47">
        <v>21</v>
      </c>
      <c r="E79" s="47">
        <v>113</v>
      </c>
      <c r="F79" s="47">
        <v>68</v>
      </c>
      <c r="G79" s="47">
        <v>62</v>
      </c>
      <c r="H79" s="47">
        <v>1149</v>
      </c>
      <c r="I79" s="47">
        <v>449</v>
      </c>
      <c r="J79" s="47">
        <v>243</v>
      </c>
      <c r="K79" s="47">
        <v>112</v>
      </c>
      <c r="L79" s="44">
        <v>2322</v>
      </c>
      <c r="M79" s="159">
        <v>1019907</v>
      </c>
      <c r="N79" s="159">
        <v>216422.00999999998</v>
      </c>
      <c r="O79" s="159">
        <v>971390.94</v>
      </c>
      <c r="P79" s="159">
        <v>1001885.48</v>
      </c>
      <c r="Q79" s="159">
        <v>293156.46000000002</v>
      </c>
      <c r="R79" s="159">
        <v>1329634.29</v>
      </c>
      <c r="S79" s="159">
        <v>1035483.7999999999</v>
      </c>
      <c r="T79" s="159">
        <v>1569153.06</v>
      </c>
      <c r="U79" s="159">
        <v>2504257.2799999998</v>
      </c>
      <c r="V79" s="212">
        <v>9941290.3199999984</v>
      </c>
    </row>
    <row r="80" spans="1:22" x14ac:dyDescent="0.25">
      <c r="A80" s="149">
        <v>231</v>
      </c>
      <c r="B80" s="145" t="s">
        <v>91</v>
      </c>
      <c r="C80" s="157">
        <v>64</v>
      </c>
      <c r="D80" s="47">
        <v>6</v>
      </c>
      <c r="E80" s="47">
        <v>53</v>
      </c>
      <c r="F80" s="47">
        <v>31</v>
      </c>
      <c r="G80" s="47">
        <v>26</v>
      </c>
      <c r="H80" s="47">
        <v>565</v>
      </c>
      <c r="I80" s="47">
        <v>315</v>
      </c>
      <c r="J80" s="47">
        <v>174</v>
      </c>
      <c r="K80" s="47">
        <v>44</v>
      </c>
      <c r="L80" s="44">
        <v>1278</v>
      </c>
      <c r="M80" s="159">
        <v>621657.59999999998</v>
      </c>
      <c r="N80" s="159">
        <v>61834.86</v>
      </c>
      <c r="O80" s="159">
        <v>455608.13999999996</v>
      </c>
      <c r="P80" s="159">
        <v>456741.91000000003</v>
      </c>
      <c r="Q80" s="159">
        <v>122936.58</v>
      </c>
      <c r="R80" s="159">
        <v>653823.65</v>
      </c>
      <c r="S80" s="159">
        <v>726453</v>
      </c>
      <c r="T80" s="159">
        <v>1123591.08</v>
      </c>
      <c r="U80" s="159">
        <v>983815.36</v>
      </c>
      <c r="V80" s="212">
        <v>5206462.1800000006</v>
      </c>
    </row>
    <row r="81" spans="1:22" x14ac:dyDescent="0.25">
      <c r="A81" s="149">
        <v>232</v>
      </c>
      <c r="B81" s="145" t="s">
        <v>92</v>
      </c>
      <c r="C81" s="157">
        <v>670</v>
      </c>
      <c r="D81" s="47">
        <v>159</v>
      </c>
      <c r="E81" s="47">
        <v>873</v>
      </c>
      <c r="F81" s="47">
        <v>388</v>
      </c>
      <c r="G81" s="47">
        <v>496</v>
      </c>
      <c r="H81" s="47">
        <v>6786</v>
      </c>
      <c r="I81" s="47">
        <v>2107</v>
      </c>
      <c r="J81" s="47">
        <v>1055</v>
      </c>
      <c r="K81" s="47">
        <v>473</v>
      </c>
      <c r="L81" s="44">
        <v>13007</v>
      </c>
      <c r="M81" s="159">
        <v>6507978</v>
      </c>
      <c r="N81" s="159">
        <v>1638623.7899999998</v>
      </c>
      <c r="O81" s="159">
        <v>7504639.7399999993</v>
      </c>
      <c r="P81" s="159">
        <v>5716640.6800000006</v>
      </c>
      <c r="Q81" s="159">
        <v>2345251.6800000002</v>
      </c>
      <c r="R81" s="159">
        <v>7852827.0600000005</v>
      </c>
      <c r="S81" s="159">
        <v>4859163.3999999994</v>
      </c>
      <c r="T81" s="159">
        <v>6812578.0999999996</v>
      </c>
      <c r="U81" s="159">
        <v>10576015.119999999</v>
      </c>
      <c r="V81" s="212">
        <v>53813717.57</v>
      </c>
    </row>
    <row r="82" spans="1:22" x14ac:dyDescent="0.25">
      <c r="A82" s="149">
        <v>233</v>
      </c>
      <c r="B82" s="145" t="s">
        <v>93</v>
      </c>
      <c r="C82" s="157">
        <v>741</v>
      </c>
      <c r="D82" s="47">
        <v>145</v>
      </c>
      <c r="E82" s="47">
        <v>1082</v>
      </c>
      <c r="F82" s="47">
        <v>590</v>
      </c>
      <c r="G82" s="47">
        <v>578</v>
      </c>
      <c r="H82" s="47">
        <v>7822</v>
      </c>
      <c r="I82" s="47">
        <v>2440</v>
      </c>
      <c r="J82" s="47">
        <v>1407</v>
      </c>
      <c r="K82" s="47">
        <v>709</v>
      </c>
      <c r="L82" s="44">
        <v>15514</v>
      </c>
      <c r="M82" s="159">
        <v>7197629.3999999994</v>
      </c>
      <c r="N82" s="159">
        <v>1494342.45</v>
      </c>
      <c r="O82" s="159">
        <v>9301283.1599999983</v>
      </c>
      <c r="P82" s="159">
        <v>8692829.9000000004</v>
      </c>
      <c r="Q82" s="159">
        <v>2732974.7399999998</v>
      </c>
      <c r="R82" s="159">
        <v>9051696.620000001</v>
      </c>
      <c r="S82" s="159">
        <v>5627128</v>
      </c>
      <c r="T82" s="159">
        <v>9085589.9399999995</v>
      </c>
      <c r="U82" s="159">
        <v>15852842.959999999</v>
      </c>
      <c r="V82" s="212">
        <v>69036317.169999987</v>
      </c>
    </row>
    <row r="83" spans="1:22" x14ac:dyDescent="0.25">
      <c r="A83" s="149">
        <v>235</v>
      </c>
      <c r="B83" s="145" t="s">
        <v>94</v>
      </c>
      <c r="C83" s="157">
        <v>524</v>
      </c>
      <c r="D83" s="47">
        <v>134</v>
      </c>
      <c r="E83" s="47">
        <v>836</v>
      </c>
      <c r="F83" s="47">
        <v>474</v>
      </c>
      <c r="G83" s="47">
        <v>468</v>
      </c>
      <c r="H83" s="47">
        <v>5534</v>
      </c>
      <c r="I83" s="47">
        <v>1034</v>
      </c>
      <c r="J83" s="47">
        <v>850</v>
      </c>
      <c r="K83" s="47">
        <v>324</v>
      </c>
      <c r="L83" s="44">
        <v>10178</v>
      </c>
      <c r="M83" s="159">
        <v>5089821.5999999996</v>
      </c>
      <c r="N83" s="159">
        <v>1380978.54</v>
      </c>
      <c r="O83" s="159">
        <v>7186573.6799999997</v>
      </c>
      <c r="P83" s="159">
        <v>6983731.1400000006</v>
      </c>
      <c r="Q83" s="159">
        <v>2212858.44</v>
      </c>
      <c r="R83" s="159">
        <v>6404000.1400000006</v>
      </c>
      <c r="S83" s="159">
        <v>2384610.7999999998</v>
      </c>
      <c r="T83" s="159">
        <v>5488807</v>
      </c>
      <c r="U83" s="159">
        <v>7244458.5599999996</v>
      </c>
      <c r="V83" s="212">
        <v>44375839.900000006</v>
      </c>
    </row>
    <row r="84" spans="1:22" x14ac:dyDescent="0.25">
      <c r="A84" s="149">
        <v>236</v>
      </c>
      <c r="B84" s="145" t="s">
        <v>95</v>
      </c>
      <c r="C84" s="157">
        <v>273</v>
      </c>
      <c r="D84" s="47">
        <v>56</v>
      </c>
      <c r="E84" s="47">
        <v>353</v>
      </c>
      <c r="F84" s="47">
        <v>156</v>
      </c>
      <c r="G84" s="47">
        <v>157</v>
      </c>
      <c r="H84" s="47">
        <v>2223</v>
      </c>
      <c r="I84" s="47">
        <v>551</v>
      </c>
      <c r="J84" s="47">
        <v>315</v>
      </c>
      <c r="K84" s="47">
        <v>144</v>
      </c>
      <c r="L84" s="44">
        <v>4228</v>
      </c>
      <c r="M84" s="159">
        <v>2651758.1999999997</v>
      </c>
      <c r="N84" s="159">
        <v>577125.36</v>
      </c>
      <c r="O84" s="159">
        <v>3034522.1399999997</v>
      </c>
      <c r="P84" s="159">
        <v>2298443.16</v>
      </c>
      <c r="Q84" s="159">
        <v>742347.80999999994</v>
      </c>
      <c r="R84" s="159">
        <v>2572477.83</v>
      </c>
      <c r="S84" s="159">
        <v>1270716.2</v>
      </c>
      <c r="T84" s="159">
        <v>2034087.3</v>
      </c>
      <c r="U84" s="159">
        <v>3219759.36</v>
      </c>
      <c r="V84" s="212">
        <v>18401237.359999999</v>
      </c>
    </row>
    <row r="85" spans="1:22" x14ac:dyDescent="0.25">
      <c r="A85" s="149">
        <v>239</v>
      </c>
      <c r="B85" s="145" t="s">
        <v>96</v>
      </c>
      <c r="C85" s="157">
        <v>88</v>
      </c>
      <c r="D85" s="47">
        <v>15</v>
      </c>
      <c r="E85" s="47">
        <v>100</v>
      </c>
      <c r="F85" s="47">
        <v>58</v>
      </c>
      <c r="G85" s="47">
        <v>49</v>
      </c>
      <c r="H85" s="47">
        <v>1019</v>
      </c>
      <c r="I85" s="47">
        <v>485</v>
      </c>
      <c r="J85" s="47">
        <v>232</v>
      </c>
      <c r="K85" s="47">
        <v>109</v>
      </c>
      <c r="L85" s="44">
        <v>2155</v>
      </c>
      <c r="M85" s="159">
        <v>854779.2</v>
      </c>
      <c r="N85" s="159">
        <v>154587.15</v>
      </c>
      <c r="O85" s="159">
        <v>859637.99999999988</v>
      </c>
      <c r="P85" s="159">
        <v>854549.38</v>
      </c>
      <c r="Q85" s="159">
        <v>231688.16999999998</v>
      </c>
      <c r="R85" s="159">
        <v>1179196.99</v>
      </c>
      <c r="S85" s="159">
        <v>1118507</v>
      </c>
      <c r="T85" s="159">
        <v>1498121.44</v>
      </c>
      <c r="U85" s="159">
        <v>2437178.96</v>
      </c>
      <c r="V85" s="212">
        <v>9188246.2899999991</v>
      </c>
    </row>
    <row r="86" spans="1:22" x14ac:dyDescent="0.25">
      <c r="A86" s="149">
        <v>240</v>
      </c>
      <c r="B86" s="145" t="s">
        <v>97</v>
      </c>
      <c r="C86" s="157">
        <v>966</v>
      </c>
      <c r="D86" s="47">
        <v>220</v>
      </c>
      <c r="E86" s="47">
        <v>1310</v>
      </c>
      <c r="F86" s="47">
        <v>671</v>
      </c>
      <c r="G86" s="47">
        <v>594</v>
      </c>
      <c r="H86" s="47">
        <v>10872</v>
      </c>
      <c r="I86" s="47">
        <v>3303</v>
      </c>
      <c r="J86" s="47">
        <v>1737</v>
      </c>
      <c r="K86" s="47">
        <v>764</v>
      </c>
      <c r="L86" s="44">
        <v>20437</v>
      </c>
      <c r="M86" s="159">
        <v>9383144.4000000004</v>
      </c>
      <c r="N86" s="159">
        <v>2267278.1999999997</v>
      </c>
      <c r="O86" s="159">
        <v>11261257.799999999</v>
      </c>
      <c r="P86" s="159">
        <v>9886252.3100000005</v>
      </c>
      <c r="Q86" s="159">
        <v>2808628.02</v>
      </c>
      <c r="R86" s="159">
        <v>12581187.120000001</v>
      </c>
      <c r="S86" s="159">
        <v>7617378.5999999996</v>
      </c>
      <c r="T86" s="159">
        <v>11216538.540000001</v>
      </c>
      <c r="U86" s="159">
        <v>17082612.16</v>
      </c>
      <c r="V86" s="212">
        <v>84104277.150000006</v>
      </c>
    </row>
    <row r="87" spans="1:22" x14ac:dyDescent="0.25">
      <c r="A87" s="149">
        <v>241</v>
      </c>
      <c r="B87" s="145" t="s">
        <v>98</v>
      </c>
      <c r="C87" s="157">
        <v>433</v>
      </c>
      <c r="D87" s="47">
        <v>91</v>
      </c>
      <c r="E87" s="47">
        <v>617</v>
      </c>
      <c r="F87" s="47">
        <v>288</v>
      </c>
      <c r="G87" s="47">
        <v>294</v>
      </c>
      <c r="H87" s="47">
        <v>4191</v>
      </c>
      <c r="I87" s="47">
        <v>1248</v>
      </c>
      <c r="J87" s="47">
        <v>596</v>
      </c>
      <c r="K87" s="47">
        <v>226</v>
      </c>
      <c r="L87" s="44">
        <v>7984</v>
      </c>
      <c r="M87" s="159">
        <v>4205902.2</v>
      </c>
      <c r="N87" s="159">
        <v>937828.71</v>
      </c>
      <c r="O87" s="159">
        <v>5303966.46</v>
      </c>
      <c r="P87" s="159">
        <v>4243279.68</v>
      </c>
      <c r="Q87" s="159">
        <v>1390129.02</v>
      </c>
      <c r="R87" s="159">
        <v>4849867.1100000003</v>
      </c>
      <c r="S87" s="159">
        <v>2878137.5999999996</v>
      </c>
      <c r="T87" s="159">
        <v>3848622.32</v>
      </c>
      <c r="U87" s="159">
        <v>5053233.4399999995</v>
      </c>
      <c r="V87" s="212">
        <v>32710966.539999999</v>
      </c>
    </row>
    <row r="88" spans="1:22" x14ac:dyDescent="0.25">
      <c r="A88" s="149">
        <v>244</v>
      </c>
      <c r="B88" s="145" t="s">
        <v>99</v>
      </c>
      <c r="C88" s="157">
        <v>1620</v>
      </c>
      <c r="D88" s="47">
        <v>322</v>
      </c>
      <c r="E88" s="47">
        <v>1939</v>
      </c>
      <c r="F88" s="47">
        <v>916</v>
      </c>
      <c r="G88" s="47">
        <v>812</v>
      </c>
      <c r="H88" s="47">
        <v>10250</v>
      </c>
      <c r="I88" s="47">
        <v>1690</v>
      </c>
      <c r="J88" s="47">
        <v>962</v>
      </c>
      <c r="K88" s="47">
        <v>285</v>
      </c>
      <c r="L88" s="44">
        <v>18796</v>
      </c>
      <c r="M88" s="159">
        <v>15735708</v>
      </c>
      <c r="N88" s="159">
        <v>3318470.82</v>
      </c>
      <c r="O88" s="159">
        <v>16668380.819999998</v>
      </c>
      <c r="P88" s="159">
        <v>13495986.76</v>
      </c>
      <c r="Q88" s="159">
        <v>3839403.96</v>
      </c>
      <c r="R88" s="159">
        <v>11861402.5</v>
      </c>
      <c r="S88" s="159">
        <v>3897477.9999999995</v>
      </c>
      <c r="T88" s="159">
        <v>6212038.04</v>
      </c>
      <c r="U88" s="159">
        <v>6372440.3999999994</v>
      </c>
      <c r="V88" s="212">
        <v>81401309.300000012</v>
      </c>
    </row>
    <row r="89" spans="1:22" x14ac:dyDescent="0.25">
      <c r="A89" s="149">
        <v>245</v>
      </c>
      <c r="B89" s="145" t="s">
        <v>100</v>
      </c>
      <c r="C89" s="157">
        <v>2175</v>
      </c>
      <c r="D89" s="47">
        <v>418</v>
      </c>
      <c r="E89" s="47">
        <v>2570</v>
      </c>
      <c r="F89" s="47">
        <v>1287</v>
      </c>
      <c r="G89" s="47">
        <v>1240</v>
      </c>
      <c r="H89" s="47">
        <v>22034</v>
      </c>
      <c r="I89" s="47">
        <v>4400</v>
      </c>
      <c r="J89" s="47">
        <v>2293</v>
      </c>
      <c r="K89" s="47">
        <v>688</v>
      </c>
      <c r="L89" s="44">
        <v>37105</v>
      </c>
      <c r="M89" s="159">
        <v>21126645</v>
      </c>
      <c r="N89" s="159">
        <v>4307828.58</v>
      </c>
      <c r="O89" s="159">
        <v>22092696.599999998</v>
      </c>
      <c r="P89" s="159">
        <v>18962156.07</v>
      </c>
      <c r="Q89" s="159">
        <v>5863129.2000000002</v>
      </c>
      <c r="R89" s="159">
        <v>25497965.140000001</v>
      </c>
      <c r="S89" s="159">
        <v>10147280</v>
      </c>
      <c r="T89" s="159">
        <v>14806864.060000001</v>
      </c>
      <c r="U89" s="159">
        <v>15383294.719999999</v>
      </c>
      <c r="V89" s="212">
        <v>138187859.37</v>
      </c>
    </row>
    <row r="90" spans="1:22" x14ac:dyDescent="0.25">
      <c r="A90" s="149">
        <v>249</v>
      </c>
      <c r="B90" s="145" t="s">
        <v>101</v>
      </c>
      <c r="C90" s="157">
        <v>384</v>
      </c>
      <c r="D90" s="47">
        <v>101</v>
      </c>
      <c r="E90" s="47">
        <v>585</v>
      </c>
      <c r="F90" s="47">
        <v>266</v>
      </c>
      <c r="G90" s="47">
        <v>291</v>
      </c>
      <c r="H90" s="47">
        <v>4590</v>
      </c>
      <c r="I90" s="47">
        <v>1831</v>
      </c>
      <c r="J90" s="47">
        <v>1021</v>
      </c>
      <c r="K90" s="47">
        <v>417</v>
      </c>
      <c r="L90" s="44">
        <v>9486</v>
      </c>
      <c r="M90" s="159">
        <v>3729945.5999999996</v>
      </c>
      <c r="N90" s="159">
        <v>1040886.8099999999</v>
      </c>
      <c r="O90" s="159">
        <v>5028882.3</v>
      </c>
      <c r="P90" s="159">
        <v>3919140.2600000002</v>
      </c>
      <c r="Q90" s="159">
        <v>1375944.03</v>
      </c>
      <c r="R90" s="159">
        <v>5311593.9000000004</v>
      </c>
      <c r="S90" s="159">
        <v>4222652.1999999993</v>
      </c>
      <c r="T90" s="159">
        <v>6593025.8200000003</v>
      </c>
      <c r="U90" s="159">
        <v>9323886.4799999986</v>
      </c>
      <c r="V90" s="212">
        <v>40545957.399999999</v>
      </c>
    </row>
    <row r="91" spans="1:22" x14ac:dyDescent="0.25">
      <c r="A91" s="149">
        <v>250</v>
      </c>
      <c r="B91" s="145" t="s">
        <v>102</v>
      </c>
      <c r="C91" s="157">
        <v>56</v>
      </c>
      <c r="D91" s="47">
        <v>19</v>
      </c>
      <c r="E91" s="47">
        <v>110</v>
      </c>
      <c r="F91" s="47">
        <v>41</v>
      </c>
      <c r="G91" s="47">
        <v>56</v>
      </c>
      <c r="H91" s="47">
        <v>907</v>
      </c>
      <c r="I91" s="47">
        <v>352</v>
      </c>
      <c r="J91" s="47">
        <v>186</v>
      </c>
      <c r="K91" s="47">
        <v>95</v>
      </c>
      <c r="L91" s="44">
        <v>1822</v>
      </c>
      <c r="M91" s="159">
        <v>543950.4</v>
      </c>
      <c r="N91" s="159">
        <v>195810.38999999998</v>
      </c>
      <c r="O91" s="159">
        <v>945601.79999999993</v>
      </c>
      <c r="P91" s="159">
        <v>604078.01</v>
      </c>
      <c r="Q91" s="159">
        <v>264786.48</v>
      </c>
      <c r="R91" s="159">
        <v>1049589.47</v>
      </c>
      <c r="S91" s="159">
        <v>811782.39999999991</v>
      </c>
      <c r="T91" s="159">
        <v>1201080.1200000001</v>
      </c>
      <c r="U91" s="159">
        <v>2124146.7999999998</v>
      </c>
      <c r="V91" s="212">
        <v>7740825.8699999992</v>
      </c>
    </row>
    <row r="92" spans="1:22" x14ac:dyDescent="0.25">
      <c r="A92" s="149">
        <v>256</v>
      </c>
      <c r="B92" s="145" t="s">
        <v>103</v>
      </c>
      <c r="C92" s="157">
        <v>112</v>
      </c>
      <c r="D92" s="47">
        <v>21</v>
      </c>
      <c r="E92" s="47">
        <v>107</v>
      </c>
      <c r="F92" s="47">
        <v>55</v>
      </c>
      <c r="G92" s="47">
        <v>53</v>
      </c>
      <c r="H92" s="47">
        <v>716</v>
      </c>
      <c r="I92" s="47">
        <v>298</v>
      </c>
      <c r="J92" s="47">
        <v>166</v>
      </c>
      <c r="K92" s="47">
        <v>69</v>
      </c>
      <c r="L92" s="44">
        <v>1597</v>
      </c>
      <c r="M92" s="159">
        <v>1087900.8</v>
      </c>
      <c r="N92" s="159">
        <v>216422.00999999998</v>
      </c>
      <c r="O92" s="159">
        <v>919812.65999999992</v>
      </c>
      <c r="P92" s="159">
        <v>810348.55</v>
      </c>
      <c r="Q92" s="159">
        <v>250601.49</v>
      </c>
      <c r="R92" s="159">
        <v>828562.36</v>
      </c>
      <c r="S92" s="159">
        <v>687247.6</v>
      </c>
      <c r="T92" s="159">
        <v>1071931.72</v>
      </c>
      <c r="U92" s="159">
        <v>1542801.3599999999</v>
      </c>
      <c r="V92" s="212">
        <v>7415628.5499999989</v>
      </c>
    </row>
    <row r="93" spans="1:22" x14ac:dyDescent="0.25">
      <c r="A93" s="149">
        <v>257</v>
      </c>
      <c r="B93" s="145" t="s">
        <v>104</v>
      </c>
      <c r="C93" s="157">
        <v>2420</v>
      </c>
      <c r="D93" s="47">
        <v>536</v>
      </c>
      <c r="E93" s="47">
        <v>3440</v>
      </c>
      <c r="F93" s="47">
        <v>1803</v>
      </c>
      <c r="G93" s="47">
        <v>1691</v>
      </c>
      <c r="H93" s="47">
        <v>23421</v>
      </c>
      <c r="I93" s="47">
        <v>4174</v>
      </c>
      <c r="J93" s="47">
        <v>2051</v>
      </c>
      <c r="K93" s="47">
        <v>546</v>
      </c>
      <c r="L93" s="44">
        <v>40082</v>
      </c>
      <c r="M93" s="159">
        <v>23506428</v>
      </c>
      <c r="N93" s="159">
        <v>5523914.1600000001</v>
      </c>
      <c r="O93" s="159">
        <v>29571547.199999996</v>
      </c>
      <c r="P93" s="159">
        <v>26564698.830000002</v>
      </c>
      <c r="Q93" s="159">
        <v>7995606.0300000003</v>
      </c>
      <c r="R93" s="159">
        <v>27103015.41</v>
      </c>
      <c r="S93" s="159">
        <v>9626078.7999999989</v>
      </c>
      <c r="T93" s="159">
        <v>13244168.42</v>
      </c>
      <c r="U93" s="159">
        <v>12208254.239999998</v>
      </c>
      <c r="V93" s="212">
        <v>155343711.09</v>
      </c>
    </row>
    <row r="94" spans="1:22" x14ac:dyDescent="0.25">
      <c r="A94" s="149">
        <v>260</v>
      </c>
      <c r="B94" s="145" t="s">
        <v>105</v>
      </c>
      <c r="C94" s="157">
        <v>338</v>
      </c>
      <c r="D94" s="47">
        <v>81</v>
      </c>
      <c r="E94" s="47">
        <v>493</v>
      </c>
      <c r="F94" s="47">
        <v>279</v>
      </c>
      <c r="G94" s="47">
        <v>293</v>
      </c>
      <c r="H94" s="47">
        <v>4771</v>
      </c>
      <c r="I94" s="47">
        <v>2020</v>
      </c>
      <c r="J94" s="47">
        <v>1177</v>
      </c>
      <c r="K94" s="47">
        <v>481</v>
      </c>
      <c r="L94" s="44">
        <v>9933</v>
      </c>
      <c r="M94" s="159">
        <v>3283129.1999999997</v>
      </c>
      <c r="N94" s="159">
        <v>834770.61</v>
      </c>
      <c r="O94" s="159">
        <v>4238015.34</v>
      </c>
      <c r="P94" s="159">
        <v>4110677.19</v>
      </c>
      <c r="Q94" s="159">
        <v>1385400.69</v>
      </c>
      <c r="R94" s="159">
        <v>5521048.9100000001</v>
      </c>
      <c r="S94" s="159">
        <v>4658524</v>
      </c>
      <c r="T94" s="159">
        <v>7600383.3399999999</v>
      </c>
      <c r="U94" s="159">
        <v>10754890.639999999</v>
      </c>
      <c r="V94" s="212">
        <v>42386839.919999994</v>
      </c>
    </row>
    <row r="95" spans="1:22" x14ac:dyDescent="0.25">
      <c r="A95" s="149">
        <v>261</v>
      </c>
      <c r="B95" s="145" t="s">
        <v>106</v>
      </c>
      <c r="C95" s="157">
        <v>350</v>
      </c>
      <c r="D95" s="47">
        <v>66</v>
      </c>
      <c r="E95" s="47">
        <v>413</v>
      </c>
      <c r="F95" s="47">
        <v>196</v>
      </c>
      <c r="G95" s="47">
        <v>198</v>
      </c>
      <c r="H95" s="47">
        <v>3831</v>
      </c>
      <c r="I95" s="47">
        <v>838</v>
      </c>
      <c r="J95" s="47">
        <v>368</v>
      </c>
      <c r="K95" s="47">
        <v>176</v>
      </c>
      <c r="L95" s="44">
        <v>6436</v>
      </c>
      <c r="M95" s="159">
        <v>3399690</v>
      </c>
      <c r="N95" s="159">
        <v>680183.46</v>
      </c>
      <c r="O95" s="159">
        <v>3550304.9399999995</v>
      </c>
      <c r="P95" s="159">
        <v>2887787.56</v>
      </c>
      <c r="Q95" s="159">
        <v>936209.34</v>
      </c>
      <c r="R95" s="159">
        <v>4433271.51</v>
      </c>
      <c r="S95" s="159">
        <v>1932595.5999999999</v>
      </c>
      <c r="T95" s="159">
        <v>2376330.56</v>
      </c>
      <c r="U95" s="159">
        <v>3935261.44</v>
      </c>
      <c r="V95" s="212">
        <v>24131634.41</v>
      </c>
    </row>
    <row r="96" spans="1:22" x14ac:dyDescent="0.25">
      <c r="A96" s="149">
        <v>263</v>
      </c>
      <c r="B96" s="145" t="s">
        <v>107</v>
      </c>
      <c r="C96" s="157">
        <v>414</v>
      </c>
      <c r="D96" s="47">
        <v>73</v>
      </c>
      <c r="E96" s="47">
        <v>482</v>
      </c>
      <c r="F96" s="47">
        <v>262</v>
      </c>
      <c r="G96" s="47">
        <v>242</v>
      </c>
      <c r="H96" s="47">
        <v>3942</v>
      </c>
      <c r="I96" s="47">
        <v>1330</v>
      </c>
      <c r="J96" s="47">
        <v>749</v>
      </c>
      <c r="K96" s="47">
        <v>360</v>
      </c>
      <c r="L96" s="44">
        <v>7854</v>
      </c>
      <c r="M96" s="159">
        <v>4021347.5999999996</v>
      </c>
      <c r="N96" s="159">
        <v>752324.13</v>
      </c>
      <c r="O96" s="159">
        <v>4143455.1599999997</v>
      </c>
      <c r="P96" s="159">
        <v>3860205.8200000003</v>
      </c>
      <c r="Q96" s="159">
        <v>1144255.8599999999</v>
      </c>
      <c r="R96" s="159">
        <v>4561721.82</v>
      </c>
      <c r="S96" s="159">
        <v>3067245.9999999995</v>
      </c>
      <c r="T96" s="159">
        <v>4836607.58</v>
      </c>
      <c r="U96" s="159">
        <v>8049398.3999999994</v>
      </c>
      <c r="V96" s="212">
        <v>34436562.369999997</v>
      </c>
    </row>
    <row r="97" spans="1:22" x14ac:dyDescent="0.25">
      <c r="A97" s="149">
        <v>265</v>
      </c>
      <c r="B97" s="145" t="s">
        <v>108</v>
      </c>
      <c r="C97" s="157">
        <v>49</v>
      </c>
      <c r="D97" s="47">
        <v>11</v>
      </c>
      <c r="E97" s="47">
        <v>56</v>
      </c>
      <c r="F97" s="47">
        <v>45</v>
      </c>
      <c r="G97" s="47">
        <v>19</v>
      </c>
      <c r="H97" s="47">
        <v>497</v>
      </c>
      <c r="I97" s="47">
        <v>216</v>
      </c>
      <c r="J97" s="47">
        <v>156</v>
      </c>
      <c r="K97" s="47">
        <v>58</v>
      </c>
      <c r="L97" s="44">
        <v>1107</v>
      </c>
      <c r="M97" s="159">
        <v>475956.6</v>
      </c>
      <c r="N97" s="159">
        <v>113363.90999999999</v>
      </c>
      <c r="O97" s="159">
        <v>481397.27999999997</v>
      </c>
      <c r="P97" s="159">
        <v>663012.45000000007</v>
      </c>
      <c r="Q97" s="159">
        <v>89838.27</v>
      </c>
      <c r="R97" s="159">
        <v>575133.37</v>
      </c>
      <c r="S97" s="159">
        <v>498139.19999999995</v>
      </c>
      <c r="T97" s="159">
        <v>1007357.52</v>
      </c>
      <c r="U97" s="159">
        <v>1296847.52</v>
      </c>
      <c r="V97" s="212">
        <v>5201046.12</v>
      </c>
    </row>
    <row r="98" spans="1:22" x14ac:dyDescent="0.25">
      <c r="A98" s="149">
        <v>271</v>
      </c>
      <c r="B98" s="145" t="s">
        <v>109</v>
      </c>
      <c r="C98" s="157">
        <v>319</v>
      </c>
      <c r="D98" s="47">
        <v>50</v>
      </c>
      <c r="E98" s="47">
        <v>370</v>
      </c>
      <c r="F98" s="47">
        <v>224</v>
      </c>
      <c r="G98" s="47">
        <v>212</v>
      </c>
      <c r="H98" s="47">
        <v>3674</v>
      </c>
      <c r="I98" s="47">
        <v>1171</v>
      </c>
      <c r="J98" s="47">
        <v>703</v>
      </c>
      <c r="K98" s="47">
        <v>290</v>
      </c>
      <c r="L98" s="44">
        <v>7013</v>
      </c>
      <c r="M98" s="159">
        <v>3098574.6</v>
      </c>
      <c r="N98" s="159">
        <v>515290.5</v>
      </c>
      <c r="O98" s="159">
        <v>3180660.5999999996</v>
      </c>
      <c r="P98" s="159">
        <v>3300328.64</v>
      </c>
      <c r="Q98" s="159">
        <v>1002405.96</v>
      </c>
      <c r="R98" s="159">
        <v>4251589.54</v>
      </c>
      <c r="S98" s="159">
        <v>2700560.1999999997</v>
      </c>
      <c r="T98" s="159">
        <v>4539566.26</v>
      </c>
      <c r="U98" s="159">
        <v>6484237.5999999996</v>
      </c>
      <c r="V98" s="212">
        <v>29073213.899999999</v>
      </c>
    </row>
    <row r="99" spans="1:22" x14ac:dyDescent="0.25">
      <c r="A99" s="149">
        <v>272</v>
      </c>
      <c r="B99" s="145" t="s">
        <v>110</v>
      </c>
      <c r="C99" s="157">
        <v>3172</v>
      </c>
      <c r="D99" s="47">
        <v>663</v>
      </c>
      <c r="E99" s="47">
        <v>3811</v>
      </c>
      <c r="F99" s="47">
        <v>1828</v>
      </c>
      <c r="G99" s="47">
        <v>1775</v>
      </c>
      <c r="H99" s="47">
        <v>25729</v>
      </c>
      <c r="I99" s="47">
        <v>6151</v>
      </c>
      <c r="J99" s="47">
        <v>3316</v>
      </c>
      <c r="K99" s="47">
        <v>1327</v>
      </c>
      <c r="L99" s="44">
        <v>47772</v>
      </c>
      <c r="M99" s="159">
        <v>30810904.799999997</v>
      </c>
      <c r="N99" s="159">
        <v>6832752.0299999993</v>
      </c>
      <c r="O99" s="159">
        <v>32760804.179999996</v>
      </c>
      <c r="P99" s="159">
        <v>26933039.080000002</v>
      </c>
      <c r="Q99" s="159">
        <v>8392785.75</v>
      </c>
      <c r="R99" s="159">
        <v>29773856.09</v>
      </c>
      <c r="S99" s="159">
        <v>14185436.199999999</v>
      </c>
      <c r="T99" s="159">
        <v>21412804.719999999</v>
      </c>
      <c r="U99" s="159">
        <v>29670976.879999999</v>
      </c>
      <c r="V99" s="212">
        <v>200773359.72999996</v>
      </c>
    </row>
    <row r="100" spans="1:22" x14ac:dyDescent="0.25">
      <c r="A100" s="149">
        <v>273</v>
      </c>
      <c r="B100" s="145" t="s">
        <v>111</v>
      </c>
      <c r="C100" s="157">
        <v>201</v>
      </c>
      <c r="D100" s="47">
        <v>59</v>
      </c>
      <c r="E100" s="47">
        <v>251</v>
      </c>
      <c r="F100" s="47">
        <v>119</v>
      </c>
      <c r="G100" s="47">
        <v>102</v>
      </c>
      <c r="H100" s="47">
        <v>2128</v>
      </c>
      <c r="I100" s="47">
        <v>632</v>
      </c>
      <c r="J100" s="47">
        <v>327</v>
      </c>
      <c r="K100" s="47">
        <v>106</v>
      </c>
      <c r="L100" s="44">
        <v>3925</v>
      </c>
      <c r="M100" s="159">
        <v>1952393.4</v>
      </c>
      <c r="N100" s="159">
        <v>608042.78999999992</v>
      </c>
      <c r="O100" s="159">
        <v>2157691.38</v>
      </c>
      <c r="P100" s="159">
        <v>1753299.59</v>
      </c>
      <c r="Q100" s="159">
        <v>482289.66</v>
      </c>
      <c r="R100" s="159">
        <v>2462542.88</v>
      </c>
      <c r="S100" s="159">
        <v>1457518.4</v>
      </c>
      <c r="T100" s="159">
        <v>2111576.34</v>
      </c>
      <c r="U100" s="159">
        <v>2370100.6399999997</v>
      </c>
      <c r="V100" s="212">
        <v>15355455.079999998</v>
      </c>
    </row>
    <row r="101" spans="1:22" x14ac:dyDescent="0.25">
      <c r="A101" s="149">
        <v>275</v>
      </c>
      <c r="B101" s="145" t="s">
        <v>112</v>
      </c>
      <c r="C101" s="157">
        <v>105</v>
      </c>
      <c r="D101" s="47">
        <v>19</v>
      </c>
      <c r="E101" s="47">
        <v>148</v>
      </c>
      <c r="F101" s="47">
        <v>87</v>
      </c>
      <c r="G101" s="47">
        <v>76</v>
      </c>
      <c r="H101" s="47">
        <v>1271</v>
      </c>
      <c r="I101" s="47">
        <v>488</v>
      </c>
      <c r="J101" s="47">
        <v>266</v>
      </c>
      <c r="K101" s="47">
        <v>133</v>
      </c>
      <c r="L101" s="44">
        <v>2593</v>
      </c>
      <c r="M101" s="159">
        <v>1019907</v>
      </c>
      <c r="N101" s="159">
        <v>195810.38999999998</v>
      </c>
      <c r="O101" s="159">
        <v>1272264.24</v>
      </c>
      <c r="P101" s="159">
        <v>1281824.07</v>
      </c>
      <c r="Q101" s="159">
        <v>359353.08</v>
      </c>
      <c r="R101" s="159">
        <v>1470813.9100000001</v>
      </c>
      <c r="S101" s="159">
        <v>1125425.5999999999</v>
      </c>
      <c r="T101" s="159">
        <v>1717673.72</v>
      </c>
      <c r="U101" s="159">
        <v>2973805.52</v>
      </c>
      <c r="V101" s="212">
        <v>11416877.529999999</v>
      </c>
    </row>
    <row r="102" spans="1:22" x14ac:dyDescent="0.25">
      <c r="A102" s="149">
        <v>276</v>
      </c>
      <c r="B102" s="145" t="s">
        <v>113</v>
      </c>
      <c r="C102" s="157">
        <v>1049</v>
      </c>
      <c r="D102" s="47">
        <v>244</v>
      </c>
      <c r="E102" s="47">
        <v>1410</v>
      </c>
      <c r="F102" s="47">
        <v>656</v>
      </c>
      <c r="G102" s="47">
        <v>580</v>
      </c>
      <c r="H102" s="47">
        <v>8262</v>
      </c>
      <c r="I102" s="47">
        <v>1726</v>
      </c>
      <c r="J102" s="47">
        <v>702</v>
      </c>
      <c r="K102" s="47">
        <v>228</v>
      </c>
      <c r="L102" s="44">
        <v>14857</v>
      </c>
      <c r="M102" s="159">
        <v>10189356.6</v>
      </c>
      <c r="N102" s="159">
        <v>2514617.6399999997</v>
      </c>
      <c r="O102" s="159">
        <v>12120895.799999999</v>
      </c>
      <c r="P102" s="159">
        <v>9665248.1600000001</v>
      </c>
      <c r="Q102" s="159">
        <v>2742431.4</v>
      </c>
      <c r="R102" s="159">
        <v>9560869.0199999996</v>
      </c>
      <c r="S102" s="159">
        <v>3980501.1999999997</v>
      </c>
      <c r="T102" s="159">
        <v>4533108.84</v>
      </c>
      <c r="U102" s="159">
        <v>5097952.3199999994</v>
      </c>
      <c r="V102" s="212">
        <v>60404980.980000012</v>
      </c>
    </row>
    <row r="103" spans="1:22" x14ac:dyDescent="0.25">
      <c r="A103" s="149">
        <v>280</v>
      </c>
      <c r="B103" s="145" t="s">
        <v>114</v>
      </c>
      <c r="C103" s="157">
        <v>100</v>
      </c>
      <c r="D103" s="47">
        <v>33</v>
      </c>
      <c r="E103" s="47">
        <v>129</v>
      </c>
      <c r="F103" s="47">
        <v>54</v>
      </c>
      <c r="G103" s="47">
        <v>55</v>
      </c>
      <c r="H103" s="47">
        <v>1093</v>
      </c>
      <c r="I103" s="47">
        <v>332</v>
      </c>
      <c r="J103" s="47">
        <v>186</v>
      </c>
      <c r="K103" s="47">
        <v>86</v>
      </c>
      <c r="L103" s="44">
        <v>2068</v>
      </c>
      <c r="M103" s="159">
        <v>971340</v>
      </c>
      <c r="N103" s="159">
        <v>340091.73</v>
      </c>
      <c r="O103" s="159">
        <v>1108933.0199999998</v>
      </c>
      <c r="P103" s="159">
        <v>795614.94000000006</v>
      </c>
      <c r="Q103" s="159">
        <v>260058.15</v>
      </c>
      <c r="R103" s="159">
        <v>1264830.53</v>
      </c>
      <c r="S103" s="159">
        <v>765658.39999999991</v>
      </c>
      <c r="T103" s="159">
        <v>1201080.1200000001</v>
      </c>
      <c r="U103" s="159">
        <v>1922911.8399999999</v>
      </c>
      <c r="V103" s="212">
        <v>8630518.7300000004</v>
      </c>
    </row>
    <row r="104" spans="1:22" x14ac:dyDescent="0.25">
      <c r="A104" s="149">
        <v>284</v>
      </c>
      <c r="B104" s="145" t="s">
        <v>115</v>
      </c>
      <c r="C104" s="157">
        <v>98</v>
      </c>
      <c r="D104" s="47">
        <v>20</v>
      </c>
      <c r="E104" s="47">
        <v>146</v>
      </c>
      <c r="F104" s="47">
        <v>71</v>
      </c>
      <c r="G104" s="47">
        <v>71</v>
      </c>
      <c r="H104" s="47">
        <v>1121</v>
      </c>
      <c r="I104" s="47">
        <v>366</v>
      </c>
      <c r="J104" s="47">
        <v>255</v>
      </c>
      <c r="K104" s="47">
        <v>144</v>
      </c>
      <c r="L104" s="44">
        <v>2292</v>
      </c>
      <c r="M104" s="159">
        <v>951913.2</v>
      </c>
      <c r="N104" s="159">
        <v>206116.19999999998</v>
      </c>
      <c r="O104" s="159">
        <v>1255071.48</v>
      </c>
      <c r="P104" s="159">
        <v>1046086.31</v>
      </c>
      <c r="Q104" s="159">
        <v>335711.43</v>
      </c>
      <c r="R104" s="159">
        <v>1297232.4100000001</v>
      </c>
      <c r="S104" s="159">
        <v>844069.2</v>
      </c>
      <c r="T104" s="159">
        <v>1646642.1</v>
      </c>
      <c r="U104" s="159">
        <v>3219759.36</v>
      </c>
      <c r="V104" s="212">
        <v>10802601.689999999</v>
      </c>
    </row>
    <row r="105" spans="1:22" x14ac:dyDescent="0.25">
      <c r="A105" s="149">
        <v>285</v>
      </c>
      <c r="B105" s="145" t="s">
        <v>116</v>
      </c>
      <c r="C105" s="157">
        <v>2288</v>
      </c>
      <c r="D105" s="47">
        <v>445</v>
      </c>
      <c r="E105" s="47">
        <v>3049</v>
      </c>
      <c r="F105" s="47">
        <v>1481</v>
      </c>
      <c r="G105" s="47">
        <v>1601</v>
      </c>
      <c r="H105" s="47">
        <v>28471</v>
      </c>
      <c r="I105" s="47">
        <v>8000</v>
      </c>
      <c r="J105" s="47">
        <v>4502</v>
      </c>
      <c r="K105" s="47">
        <v>1831</v>
      </c>
      <c r="L105" s="44">
        <v>51668</v>
      </c>
      <c r="M105" s="159">
        <v>22224259.199999999</v>
      </c>
      <c r="N105" s="159">
        <v>4586085.45</v>
      </c>
      <c r="O105" s="159">
        <v>26210362.619999997</v>
      </c>
      <c r="P105" s="159">
        <v>21820476.41</v>
      </c>
      <c r="Q105" s="159">
        <v>7570056.3300000001</v>
      </c>
      <c r="R105" s="159">
        <v>32946925.91</v>
      </c>
      <c r="S105" s="159">
        <v>18449600</v>
      </c>
      <c r="T105" s="159">
        <v>29071304.84</v>
      </c>
      <c r="U105" s="159">
        <v>40940134.640000001</v>
      </c>
      <c r="V105" s="212">
        <v>203819205.39999998</v>
      </c>
    </row>
    <row r="106" spans="1:22" x14ac:dyDescent="0.25">
      <c r="A106" s="149">
        <v>286</v>
      </c>
      <c r="B106" s="145" t="s">
        <v>117</v>
      </c>
      <c r="C106" s="157">
        <v>3571</v>
      </c>
      <c r="D106" s="47">
        <v>711</v>
      </c>
      <c r="E106" s="47">
        <v>4639</v>
      </c>
      <c r="F106" s="47">
        <v>2481</v>
      </c>
      <c r="G106" s="47">
        <v>2515</v>
      </c>
      <c r="H106" s="47">
        <v>44047</v>
      </c>
      <c r="I106" s="47">
        <v>12844</v>
      </c>
      <c r="J106" s="47">
        <v>7382</v>
      </c>
      <c r="K106" s="47">
        <v>2997</v>
      </c>
      <c r="L106" s="44">
        <v>81187</v>
      </c>
      <c r="M106" s="159">
        <v>34686551.399999999</v>
      </c>
      <c r="N106" s="159">
        <v>7327430.9099999992</v>
      </c>
      <c r="O106" s="159">
        <v>39878606.819999993</v>
      </c>
      <c r="P106" s="159">
        <v>36554086.410000004</v>
      </c>
      <c r="Q106" s="159">
        <v>11891749.949999999</v>
      </c>
      <c r="R106" s="159">
        <v>50971628.870000005</v>
      </c>
      <c r="S106" s="159">
        <v>29620832.799999997</v>
      </c>
      <c r="T106" s="159">
        <v>47668674.439999998</v>
      </c>
      <c r="U106" s="159">
        <v>67011241.68</v>
      </c>
      <c r="V106" s="212">
        <v>325610803.28000003</v>
      </c>
    </row>
    <row r="107" spans="1:22" x14ac:dyDescent="0.25">
      <c r="A107" s="149">
        <v>287</v>
      </c>
      <c r="B107" s="145" t="s">
        <v>118</v>
      </c>
      <c r="C107" s="157">
        <v>274</v>
      </c>
      <c r="D107" s="47">
        <v>50</v>
      </c>
      <c r="E107" s="47">
        <v>345</v>
      </c>
      <c r="F107" s="47">
        <v>147</v>
      </c>
      <c r="G107" s="47">
        <v>146</v>
      </c>
      <c r="H107" s="47">
        <v>3092</v>
      </c>
      <c r="I107" s="47">
        <v>1270</v>
      </c>
      <c r="J107" s="47">
        <v>728</v>
      </c>
      <c r="K107" s="47">
        <v>352</v>
      </c>
      <c r="L107" s="44">
        <v>6404</v>
      </c>
      <c r="M107" s="159">
        <v>2661471.6</v>
      </c>
      <c r="N107" s="159">
        <v>515290.5</v>
      </c>
      <c r="O107" s="159">
        <v>2965751.0999999996</v>
      </c>
      <c r="P107" s="159">
        <v>2165840.67</v>
      </c>
      <c r="Q107" s="159">
        <v>690336.17999999993</v>
      </c>
      <c r="R107" s="159">
        <v>3578093.3200000003</v>
      </c>
      <c r="S107" s="159">
        <v>2928874</v>
      </c>
      <c r="T107" s="159">
        <v>4701001.76</v>
      </c>
      <c r="U107" s="159">
        <v>7870522.8799999999</v>
      </c>
      <c r="V107" s="212">
        <v>28077182.009999998</v>
      </c>
    </row>
    <row r="108" spans="1:22" x14ac:dyDescent="0.25">
      <c r="A108" s="149">
        <v>288</v>
      </c>
      <c r="B108" s="145" t="s">
        <v>119</v>
      </c>
      <c r="C108" s="157">
        <v>359</v>
      </c>
      <c r="D108" s="47">
        <v>67</v>
      </c>
      <c r="E108" s="47">
        <v>498</v>
      </c>
      <c r="F108" s="47">
        <v>246</v>
      </c>
      <c r="G108" s="47">
        <v>225</v>
      </c>
      <c r="H108" s="47">
        <v>3348</v>
      </c>
      <c r="I108" s="47">
        <v>882</v>
      </c>
      <c r="J108" s="47">
        <v>515</v>
      </c>
      <c r="K108" s="47">
        <v>276</v>
      </c>
      <c r="L108" s="44">
        <v>6416</v>
      </c>
      <c r="M108" s="159">
        <v>3487110.6</v>
      </c>
      <c r="N108" s="159">
        <v>690489.27</v>
      </c>
      <c r="O108" s="159">
        <v>4280997.2399999993</v>
      </c>
      <c r="P108" s="159">
        <v>3624468.06</v>
      </c>
      <c r="Q108" s="159">
        <v>1063874.25</v>
      </c>
      <c r="R108" s="159">
        <v>3874339.08</v>
      </c>
      <c r="S108" s="159">
        <v>2034068.4</v>
      </c>
      <c r="T108" s="159">
        <v>3325571.3</v>
      </c>
      <c r="U108" s="159">
        <v>6171205.4399999995</v>
      </c>
      <c r="V108" s="212">
        <v>28552123.640000001</v>
      </c>
    </row>
    <row r="109" spans="1:22" x14ac:dyDescent="0.25">
      <c r="A109" s="149">
        <v>290</v>
      </c>
      <c r="B109" s="145" t="s">
        <v>120</v>
      </c>
      <c r="C109" s="157">
        <v>256</v>
      </c>
      <c r="D109" s="47">
        <v>50</v>
      </c>
      <c r="E109" s="47">
        <v>401</v>
      </c>
      <c r="F109" s="47">
        <v>239</v>
      </c>
      <c r="G109" s="47">
        <v>192</v>
      </c>
      <c r="H109" s="47">
        <v>3878</v>
      </c>
      <c r="I109" s="47">
        <v>1696</v>
      </c>
      <c r="J109" s="47">
        <v>961</v>
      </c>
      <c r="K109" s="47">
        <v>369</v>
      </c>
      <c r="L109" s="44">
        <v>8042</v>
      </c>
      <c r="M109" s="159">
        <v>2486630.3999999999</v>
      </c>
      <c r="N109" s="159">
        <v>515290.5</v>
      </c>
      <c r="O109" s="159">
        <v>3447148.38</v>
      </c>
      <c r="P109" s="159">
        <v>3521332.79</v>
      </c>
      <c r="Q109" s="159">
        <v>907839.36</v>
      </c>
      <c r="R109" s="159">
        <v>4487660.38</v>
      </c>
      <c r="S109" s="159">
        <v>3911315.1999999997</v>
      </c>
      <c r="T109" s="159">
        <v>6205580.6200000001</v>
      </c>
      <c r="U109" s="159">
        <v>8250633.3599999994</v>
      </c>
      <c r="V109" s="212">
        <v>33733430.989999995</v>
      </c>
    </row>
    <row r="110" spans="1:22" x14ac:dyDescent="0.25">
      <c r="A110" s="149">
        <v>291</v>
      </c>
      <c r="B110" s="145" t="s">
        <v>121</v>
      </c>
      <c r="C110" s="157">
        <v>63</v>
      </c>
      <c r="D110" s="47">
        <v>12</v>
      </c>
      <c r="E110" s="47">
        <v>72</v>
      </c>
      <c r="F110" s="47">
        <v>43</v>
      </c>
      <c r="G110" s="47">
        <v>49</v>
      </c>
      <c r="H110" s="47">
        <v>973</v>
      </c>
      <c r="I110" s="47">
        <v>486</v>
      </c>
      <c r="J110" s="47">
        <v>322</v>
      </c>
      <c r="K110" s="47">
        <v>141</v>
      </c>
      <c r="L110" s="44">
        <v>2161</v>
      </c>
      <c r="M110" s="159">
        <v>611944.19999999995</v>
      </c>
      <c r="N110" s="159">
        <v>123669.72</v>
      </c>
      <c r="O110" s="159">
        <v>618939.36</v>
      </c>
      <c r="P110" s="159">
        <v>633545.23</v>
      </c>
      <c r="Q110" s="159">
        <v>231688.16999999998</v>
      </c>
      <c r="R110" s="159">
        <v>1125965.33</v>
      </c>
      <c r="S110" s="159">
        <v>1120813.2</v>
      </c>
      <c r="T110" s="159">
        <v>2079289.24</v>
      </c>
      <c r="U110" s="159">
        <v>3152681.04</v>
      </c>
      <c r="V110" s="212">
        <v>9698535.4900000002</v>
      </c>
    </row>
    <row r="111" spans="1:22" x14ac:dyDescent="0.25">
      <c r="A111" s="149">
        <v>297</v>
      </c>
      <c r="B111" s="145" t="s">
        <v>122</v>
      </c>
      <c r="C111" s="157">
        <v>6449</v>
      </c>
      <c r="D111" s="47">
        <v>1207</v>
      </c>
      <c r="E111" s="47">
        <v>7370</v>
      </c>
      <c r="F111" s="47">
        <v>3573</v>
      </c>
      <c r="G111" s="47">
        <v>3751</v>
      </c>
      <c r="H111" s="47">
        <v>71758</v>
      </c>
      <c r="I111" s="47">
        <v>15051</v>
      </c>
      <c r="J111" s="47">
        <v>7894</v>
      </c>
      <c r="K111" s="47">
        <v>3157</v>
      </c>
      <c r="L111" s="44">
        <v>120210</v>
      </c>
      <c r="M111" s="159">
        <v>62641716.599999994</v>
      </c>
      <c r="N111" s="159">
        <v>12439112.67</v>
      </c>
      <c r="O111" s="159">
        <v>63355320.599999994</v>
      </c>
      <c r="P111" s="159">
        <v>52643188.530000001</v>
      </c>
      <c r="Q111" s="159">
        <v>17735965.829999998</v>
      </c>
      <c r="R111" s="159">
        <v>83039075.180000007</v>
      </c>
      <c r="S111" s="159">
        <v>34710616.199999996</v>
      </c>
      <c r="T111" s="159">
        <v>50974873.480000004</v>
      </c>
      <c r="U111" s="159">
        <v>70588752.079999998</v>
      </c>
      <c r="V111" s="212">
        <v>448128621.17000002</v>
      </c>
    </row>
    <row r="112" spans="1:22" x14ac:dyDescent="0.25">
      <c r="A112" s="145">
        <v>300</v>
      </c>
      <c r="B112" s="145" t="s">
        <v>123</v>
      </c>
      <c r="C112" s="158">
        <v>156</v>
      </c>
      <c r="D112" s="44">
        <v>25</v>
      </c>
      <c r="E112" s="44">
        <v>215</v>
      </c>
      <c r="F112" s="44">
        <v>132</v>
      </c>
      <c r="G112" s="44">
        <v>136</v>
      </c>
      <c r="H112" s="44">
        <v>1702</v>
      </c>
      <c r="I112" s="44">
        <v>604</v>
      </c>
      <c r="J112" s="44">
        <v>363</v>
      </c>
      <c r="K112" s="44">
        <v>201</v>
      </c>
      <c r="L112" s="44">
        <v>3534</v>
      </c>
      <c r="M112" s="159">
        <v>1515290.4</v>
      </c>
      <c r="N112" s="159">
        <v>257645.25</v>
      </c>
      <c r="O112" s="159">
        <v>1848221.6999999997</v>
      </c>
      <c r="P112" s="159">
        <v>1944836.52</v>
      </c>
      <c r="Q112" s="159">
        <v>643052.88</v>
      </c>
      <c r="R112" s="159">
        <v>1969571.4200000002</v>
      </c>
      <c r="S112" s="159">
        <v>1392944.7999999998</v>
      </c>
      <c r="T112" s="159">
        <v>2344043.46</v>
      </c>
      <c r="U112" s="159">
        <v>4494247.4399999995</v>
      </c>
      <c r="V112" s="212">
        <v>16409853.869999999</v>
      </c>
    </row>
    <row r="113" spans="1:22" x14ac:dyDescent="0.25">
      <c r="A113" s="149">
        <v>301</v>
      </c>
      <c r="B113" s="145" t="s">
        <v>124</v>
      </c>
      <c r="C113" s="157">
        <v>1007</v>
      </c>
      <c r="D113" s="47">
        <v>189</v>
      </c>
      <c r="E113" s="47">
        <v>1364</v>
      </c>
      <c r="F113" s="47">
        <v>695</v>
      </c>
      <c r="G113" s="47">
        <v>672</v>
      </c>
      <c r="H113" s="47">
        <v>10261</v>
      </c>
      <c r="I113" s="47">
        <v>3553</v>
      </c>
      <c r="J113" s="47">
        <v>1869</v>
      </c>
      <c r="K113" s="47">
        <v>846</v>
      </c>
      <c r="L113" s="44">
        <v>20456</v>
      </c>
      <c r="M113" s="159">
        <v>9781393.7999999989</v>
      </c>
      <c r="N113" s="159">
        <v>1947798.0899999999</v>
      </c>
      <c r="O113" s="159">
        <v>11725462.319999998</v>
      </c>
      <c r="P113" s="159">
        <v>10239858.950000001</v>
      </c>
      <c r="Q113" s="159">
        <v>3177437.76</v>
      </c>
      <c r="R113" s="159">
        <v>11874131.810000001</v>
      </c>
      <c r="S113" s="159">
        <v>8193928.5999999996</v>
      </c>
      <c r="T113" s="159">
        <v>12068917.98</v>
      </c>
      <c r="U113" s="159">
        <v>18916086.239999998</v>
      </c>
      <c r="V113" s="212">
        <v>87925015.549999997</v>
      </c>
    </row>
    <row r="114" spans="1:22" x14ac:dyDescent="0.25">
      <c r="A114" s="149">
        <v>304</v>
      </c>
      <c r="B114" s="145" t="s">
        <v>125</v>
      </c>
      <c r="C114" s="158">
        <v>31</v>
      </c>
      <c r="D114" s="158">
        <v>9</v>
      </c>
      <c r="E114" s="158">
        <v>37</v>
      </c>
      <c r="F114" s="158">
        <v>17</v>
      </c>
      <c r="G114" s="158">
        <v>11</v>
      </c>
      <c r="H114" s="158">
        <v>480</v>
      </c>
      <c r="I114" s="158">
        <v>226</v>
      </c>
      <c r="J114" s="158">
        <v>116</v>
      </c>
      <c r="K114" s="158">
        <v>35</v>
      </c>
      <c r="L114" s="44">
        <v>962</v>
      </c>
      <c r="M114" s="159">
        <v>301115.39999999997</v>
      </c>
      <c r="N114" s="159">
        <v>92752.29</v>
      </c>
      <c r="O114" s="159">
        <v>318066.06</v>
      </c>
      <c r="P114" s="159">
        <v>250471.37</v>
      </c>
      <c r="Q114" s="159">
        <v>52011.63</v>
      </c>
      <c r="R114" s="159">
        <v>555460.80000000005</v>
      </c>
      <c r="S114" s="159">
        <v>521201.19999999995</v>
      </c>
      <c r="T114" s="159">
        <v>749060.72</v>
      </c>
      <c r="U114" s="159">
        <v>782580.39999999991</v>
      </c>
      <c r="V114" s="212">
        <v>3622719.8699999996</v>
      </c>
    </row>
    <row r="115" spans="1:22" x14ac:dyDescent="0.25">
      <c r="A115" s="149">
        <v>305</v>
      </c>
      <c r="B115" s="145" t="s">
        <v>126</v>
      </c>
      <c r="C115" s="157">
        <v>753</v>
      </c>
      <c r="D115" s="47">
        <v>136</v>
      </c>
      <c r="E115" s="47">
        <v>1033</v>
      </c>
      <c r="F115" s="47">
        <v>533</v>
      </c>
      <c r="G115" s="47">
        <v>462</v>
      </c>
      <c r="H115" s="47">
        <v>7994</v>
      </c>
      <c r="I115" s="47">
        <v>2425</v>
      </c>
      <c r="J115" s="47">
        <v>1351</v>
      </c>
      <c r="K115" s="47">
        <v>526</v>
      </c>
      <c r="L115" s="44">
        <v>15213</v>
      </c>
      <c r="M115" s="159">
        <v>7314190.2000000002</v>
      </c>
      <c r="N115" s="159">
        <v>1401590.16</v>
      </c>
      <c r="O115" s="159">
        <v>8880060.5399999991</v>
      </c>
      <c r="P115" s="159">
        <v>7853014.1299999999</v>
      </c>
      <c r="Q115" s="159">
        <v>2184488.46</v>
      </c>
      <c r="R115" s="159">
        <v>9250736.7400000002</v>
      </c>
      <c r="S115" s="159">
        <v>5592535</v>
      </c>
      <c r="T115" s="159">
        <v>8723974.4199999999</v>
      </c>
      <c r="U115" s="159">
        <v>11761065.439999999</v>
      </c>
      <c r="V115" s="212">
        <v>62961655.089999996</v>
      </c>
    </row>
    <row r="116" spans="1:22" x14ac:dyDescent="0.25">
      <c r="A116" s="149">
        <v>309</v>
      </c>
      <c r="B116" s="145" t="s">
        <v>127</v>
      </c>
      <c r="C116" s="157">
        <v>278</v>
      </c>
      <c r="D116" s="47">
        <v>59</v>
      </c>
      <c r="E116" s="47">
        <v>418</v>
      </c>
      <c r="F116" s="47">
        <v>218</v>
      </c>
      <c r="G116" s="47">
        <v>175</v>
      </c>
      <c r="H116" s="47">
        <v>3240</v>
      </c>
      <c r="I116" s="47">
        <v>1259</v>
      </c>
      <c r="J116" s="47">
        <v>654</v>
      </c>
      <c r="K116" s="47">
        <v>251</v>
      </c>
      <c r="L116" s="44">
        <v>6552</v>
      </c>
      <c r="M116" s="159">
        <v>2700325.1999999997</v>
      </c>
      <c r="N116" s="159">
        <v>608042.78999999992</v>
      </c>
      <c r="O116" s="159">
        <v>3593286.84</v>
      </c>
      <c r="P116" s="159">
        <v>3211926.98</v>
      </c>
      <c r="Q116" s="159">
        <v>827457.75</v>
      </c>
      <c r="R116" s="159">
        <v>3749360.4</v>
      </c>
      <c r="S116" s="159">
        <v>2903505.8</v>
      </c>
      <c r="T116" s="159">
        <v>4223152.68</v>
      </c>
      <c r="U116" s="159">
        <v>5612219.4399999995</v>
      </c>
      <c r="V116" s="212">
        <v>27429277.880000003</v>
      </c>
    </row>
    <row r="117" spans="1:22" x14ac:dyDescent="0.25">
      <c r="A117" s="149">
        <v>312</v>
      </c>
      <c r="B117" s="145" t="s">
        <v>128</v>
      </c>
      <c r="C117" s="157">
        <v>64</v>
      </c>
      <c r="D117" s="47">
        <v>14</v>
      </c>
      <c r="E117" s="47">
        <v>95</v>
      </c>
      <c r="F117" s="47">
        <v>40</v>
      </c>
      <c r="G117" s="47">
        <v>37</v>
      </c>
      <c r="H117" s="47">
        <v>595</v>
      </c>
      <c r="I117" s="47">
        <v>254</v>
      </c>
      <c r="J117" s="47">
        <v>136</v>
      </c>
      <c r="K117" s="47">
        <v>53</v>
      </c>
      <c r="L117" s="44">
        <v>1288</v>
      </c>
      <c r="M117" s="159">
        <v>621657.59999999998</v>
      </c>
      <c r="N117" s="159">
        <v>144281.34</v>
      </c>
      <c r="O117" s="159">
        <v>816656.1</v>
      </c>
      <c r="P117" s="159">
        <v>589344.4</v>
      </c>
      <c r="Q117" s="159">
        <v>174948.21</v>
      </c>
      <c r="R117" s="159">
        <v>688539.95000000007</v>
      </c>
      <c r="S117" s="159">
        <v>585774.79999999993</v>
      </c>
      <c r="T117" s="159">
        <v>878209.12</v>
      </c>
      <c r="U117" s="159">
        <v>1185050.3199999998</v>
      </c>
      <c r="V117" s="212">
        <v>5684461.8399999999</v>
      </c>
    </row>
    <row r="118" spans="1:22" x14ac:dyDescent="0.25">
      <c r="A118" s="149">
        <v>316</v>
      </c>
      <c r="B118" s="145" t="s">
        <v>129</v>
      </c>
      <c r="C118" s="157">
        <v>175</v>
      </c>
      <c r="D118" s="47">
        <v>37</v>
      </c>
      <c r="E118" s="47">
        <v>263</v>
      </c>
      <c r="F118" s="47">
        <v>150</v>
      </c>
      <c r="G118" s="47">
        <v>129</v>
      </c>
      <c r="H118" s="47">
        <v>2355</v>
      </c>
      <c r="I118" s="47">
        <v>723</v>
      </c>
      <c r="J118" s="47">
        <v>369</v>
      </c>
      <c r="K118" s="47">
        <v>125</v>
      </c>
      <c r="L118" s="44">
        <v>4326</v>
      </c>
      <c r="M118" s="159">
        <v>1699845</v>
      </c>
      <c r="N118" s="159">
        <v>381314.97</v>
      </c>
      <c r="O118" s="159">
        <v>2260847.94</v>
      </c>
      <c r="P118" s="159">
        <v>2210041.5</v>
      </c>
      <c r="Q118" s="159">
        <v>609954.56999999995</v>
      </c>
      <c r="R118" s="159">
        <v>2725229.5500000003</v>
      </c>
      <c r="S118" s="159">
        <v>1667382.5999999999</v>
      </c>
      <c r="T118" s="159">
        <v>2382787.98</v>
      </c>
      <c r="U118" s="159">
        <v>2794930</v>
      </c>
      <c r="V118" s="212">
        <v>16732334.110000001</v>
      </c>
    </row>
    <row r="119" spans="1:22" x14ac:dyDescent="0.25">
      <c r="A119" s="149">
        <v>317</v>
      </c>
      <c r="B119" s="145" t="s">
        <v>130</v>
      </c>
      <c r="C119" s="157">
        <v>132</v>
      </c>
      <c r="D119" s="47">
        <v>27</v>
      </c>
      <c r="E119" s="47">
        <v>216</v>
      </c>
      <c r="F119" s="47">
        <v>99</v>
      </c>
      <c r="G119" s="47">
        <v>109</v>
      </c>
      <c r="H119" s="47">
        <v>1234</v>
      </c>
      <c r="I119" s="47">
        <v>386</v>
      </c>
      <c r="J119" s="47">
        <v>244</v>
      </c>
      <c r="K119" s="47">
        <v>91</v>
      </c>
      <c r="L119" s="44">
        <v>2538</v>
      </c>
      <c r="M119" s="159">
        <v>1282168.8</v>
      </c>
      <c r="N119" s="159">
        <v>278256.87</v>
      </c>
      <c r="O119" s="159">
        <v>1856818.0799999998</v>
      </c>
      <c r="P119" s="159">
        <v>1458627.3900000001</v>
      </c>
      <c r="Q119" s="159">
        <v>515387.97</v>
      </c>
      <c r="R119" s="159">
        <v>1427997.1400000001</v>
      </c>
      <c r="S119" s="159">
        <v>890193.2</v>
      </c>
      <c r="T119" s="159">
        <v>1575610.48</v>
      </c>
      <c r="U119" s="159">
        <v>2034709.0399999998</v>
      </c>
      <c r="V119" s="212">
        <v>11319768.969999999</v>
      </c>
    </row>
    <row r="120" spans="1:22" x14ac:dyDescent="0.25">
      <c r="A120" s="149">
        <v>320</v>
      </c>
      <c r="B120" s="145" t="s">
        <v>131</v>
      </c>
      <c r="C120" s="157">
        <v>226</v>
      </c>
      <c r="D120" s="47">
        <v>48</v>
      </c>
      <c r="E120" s="47">
        <v>308</v>
      </c>
      <c r="F120" s="47">
        <v>152</v>
      </c>
      <c r="G120" s="47">
        <v>162</v>
      </c>
      <c r="H120" s="47">
        <v>3416</v>
      </c>
      <c r="I120" s="47">
        <v>1556</v>
      </c>
      <c r="J120" s="47">
        <v>929</v>
      </c>
      <c r="K120" s="47">
        <v>394</v>
      </c>
      <c r="L120" s="44">
        <v>7191</v>
      </c>
      <c r="M120" s="159">
        <v>2195228.4</v>
      </c>
      <c r="N120" s="159">
        <v>494678.88</v>
      </c>
      <c r="O120" s="159">
        <v>2647685.0399999996</v>
      </c>
      <c r="P120" s="159">
        <v>2239508.7200000002</v>
      </c>
      <c r="Q120" s="159">
        <v>765989.46</v>
      </c>
      <c r="R120" s="159">
        <v>3953029.3600000003</v>
      </c>
      <c r="S120" s="159">
        <v>3588447.1999999997</v>
      </c>
      <c r="T120" s="159">
        <v>5998943.1799999997</v>
      </c>
      <c r="U120" s="159">
        <v>8809619.3599999994</v>
      </c>
      <c r="V120" s="212">
        <v>30693129.599999998</v>
      </c>
    </row>
    <row r="121" spans="1:22" x14ac:dyDescent="0.25">
      <c r="A121" s="149">
        <v>322</v>
      </c>
      <c r="B121" s="145" t="s">
        <v>132</v>
      </c>
      <c r="C121" s="157">
        <v>254</v>
      </c>
      <c r="D121" s="47">
        <v>56</v>
      </c>
      <c r="E121" s="47">
        <v>359</v>
      </c>
      <c r="F121" s="47">
        <v>186</v>
      </c>
      <c r="G121" s="47">
        <v>181</v>
      </c>
      <c r="H121" s="47">
        <v>3275</v>
      </c>
      <c r="I121" s="47">
        <v>1269</v>
      </c>
      <c r="J121" s="47">
        <v>694</v>
      </c>
      <c r="K121" s="47">
        <v>335</v>
      </c>
      <c r="L121" s="44">
        <v>6609</v>
      </c>
      <c r="M121" s="159">
        <v>2467203.6</v>
      </c>
      <c r="N121" s="159">
        <v>577125.36</v>
      </c>
      <c r="O121" s="159">
        <v>3086100.42</v>
      </c>
      <c r="P121" s="159">
        <v>2740451.46</v>
      </c>
      <c r="Q121" s="159">
        <v>855827.73</v>
      </c>
      <c r="R121" s="159">
        <v>3789862.75</v>
      </c>
      <c r="S121" s="159">
        <v>2926567.8</v>
      </c>
      <c r="T121" s="159">
        <v>4481449.4800000004</v>
      </c>
      <c r="U121" s="159">
        <v>7490412.3999999994</v>
      </c>
      <c r="V121" s="212">
        <v>28415001</v>
      </c>
    </row>
    <row r="122" spans="1:22" x14ac:dyDescent="0.25">
      <c r="A122" s="149">
        <v>398</v>
      </c>
      <c r="B122" s="145" t="s">
        <v>133</v>
      </c>
      <c r="C122" s="157">
        <v>6118</v>
      </c>
      <c r="D122" s="47">
        <v>1139</v>
      </c>
      <c r="E122" s="47">
        <v>7441</v>
      </c>
      <c r="F122" s="47">
        <v>3724</v>
      </c>
      <c r="G122" s="47">
        <v>3857</v>
      </c>
      <c r="H122" s="47">
        <v>67864</v>
      </c>
      <c r="I122" s="47">
        <v>16900</v>
      </c>
      <c r="J122" s="47">
        <v>9539</v>
      </c>
      <c r="K122" s="47">
        <v>3402</v>
      </c>
      <c r="L122" s="44">
        <v>119984</v>
      </c>
      <c r="M122" s="159">
        <v>59426581.199999996</v>
      </c>
      <c r="N122" s="159">
        <v>11738317.59</v>
      </c>
      <c r="O122" s="159">
        <v>63965663.579999991</v>
      </c>
      <c r="P122" s="159">
        <v>54867963.640000001</v>
      </c>
      <c r="Q122" s="159">
        <v>18237168.809999999</v>
      </c>
      <c r="R122" s="159">
        <v>78532899.439999998</v>
      </c>
      <c r="S122" s="159">
        <v>38974780</v>
      </c>
      <c r="T122" s="159">
        <v>61597329.380000003</v>
      </c>
      <c r="U122" s="159">
        <v>76066814.879999995</v>
      </c>
      <c r="V122" s="212">
        <v>463407518.51999998</v>
      </c>
    </row>
    <row r="123" spans="1:22" x14ac:dyDescent="0.25">
      <c r="A123" s="149">
        <v>399</v>
      </c>
      <c r="B123" s="145" t="s">
        <v>134</v>
      </c>
      <c r="C123" s="158">
        <v>495</v>
      </c>
      <c r="D123" s="158">
        <v>127</v>
      </c>
      <c r="E123" s="158">
        <v>754</v>
      </c>
      <c r="F123" s="158">
        <v>309</v>
      </c>
      <c r="G123" s="158">
        <v>294</v>
      </c>
      <c r="H123" s="158">
        <v>4141</v>
      </c>
      <c r="I123" s="158">
        <v>1098</v>
      </c>
      <c r="J123" s="158">
        <v>533</v>
      </c>
      <c r="K123" s="158">
        <v>245</v>
      </c>
      <c r="L123" s="44">
        <v>7996</v>
      </c>
      <c r="M123" s="159">
        <v>4808133</v>
      </c>
      <c r="N123" s="159">
        <v>1308837.8699999999</v>
      </c>
      <c r="O123" s="159">
        <v>6481670.5199999996</v>
      </c>
      <c r="P123" s="159">
        <v>4552685.49</v>
      </c>
      <c r="Q123" s="159">
        <v>1390129.02</v>
      </c>
      <c r="R123" s="159">
        <v>4792006.6100000003</v>
      </c>
      <c r="S123" s="159">
        <v>2532207.5999999996</v>
      </c>
      <c r="T123" s="159">
        <v>3441804.86</v>
      </c>
      <c r="U123" s="159">
        <v>5478062.7999999998</v>
      </c>
      <c r="V123" s="212">
        <v>34785537.769999996</v>
      </c>
    </row>
    <row r="124" spans="1:22" x14ac:dyDescent="0.25">
      <c r="A124" s="149">
        <v>400</v>
      </c>
      <c r="B124" s="145" t="s">
        <v>135</v>
      </c>
      <c r="C124" s="157">
        <v>458</v>
      </c>
      <c r="D124" s="47">
        <v>99</v>
      </c>
      <c r="E124" s="47">
        <v>635</v>
      </c>
      <c r="F124" s="47">
        <v>282</v>
      </c>
      <c r="G124" s="47">
        <v>279</v>
      </c>
      <c r="H124" s="47">
        <v>4570</v>
      </c>
      <c r="I124" s="47">
        <v>1168</v>
      </c>
      <c r="J124" s="47">
        <v>681</v>
      </c>
      <c r="K124" s="47">
        <v>296</v>
      </c>
      <c r="L124" s="44">
        <v>8468</v>
      </c>
      <c r="M124" s="159">
        <v>4448737.2</v>
      </c>
      <c r="N124" s="159">
        <v>1020275.19</v>
      </c>
      <c r="O124" s="159">
        <v>5458701.2999999998</v>
      </c>
      <c r="P124" s="159">
        <v>4154878.02</v>
      </c>
      <c r="Q124" s="159">
        <v>1319204.07</v>
      </c>
      <c r="R124" s="159">
        <v>5288449.7</v>
      </c>
      <c r="S124" s="159">
        <v>2693641.5999999996</v>
      </c>
      <c r="T124" s="159">
        <v>4397503.0200000005</v>
      </c>
      <c r="U124" s="159">
        <v>6618394.2399999993</v>
      </c>
      <c r="V124" s="212">
        <v>35399784.339999996</v>
      </c>
    </row>
    <row r="125" spans="1:22" x14ac:dyDescent="0.25">
      <c r="A125" s="149">
        <v>402</v>
      </c>
      <c r="B125" s="145" t="s">
        <v>136</v>
      </c>
      <c r="C125" s="157">
        <v>430</v>
      </c>
      <c r="D125" s="47">
        <v>80</v>
      </c>
      <c r="E125" s="47">
        <v>646</v>
      </c>
      <c r="F125" s="47">
        <v>340</v>
      </c>
      <c r="G125" s="47">
        <v>316</v>
      </c>
      <c r="H125" s="47">
        <v>4875</v>
      </c>
      <c r="I125" s="47">
        <v>1584</v>
      </c>
      <c r="J125" s="47">
        <v>753</v>
      </c>
      <c r="K125" s="47">
        <v>334</v>
      </c>
      <c r="L125" s="44">
        <v>9358</v>
      </c>
      <c r="M125" s="159">
        <v>4176762</v>
      </c>
      <c r="N125" s="159">
        <v>824464.79999999993</v>
      </c>
      <c r="O125" s="159">
        <v>5553261.4799999995</v>
      </c>
      <c r="P125" s="159">
        <v>5009427.4000000004</v>
      </c>
      <c r="Q125" s="159">
        <v>1494152.28</v>
      </c>
      <c r="R125" s="159">
        <v>5641398.75</v>
      </c>
      <c r="S125" s="159">
        <v>3653020.8</v>
      </c>
      <c r="T125" s="159">
        <v>4862437.26</v>
      </c>
      <c r="U125" s="159">
        <v>7468052.96</v>
      </c>
      <c r="V125" s="212">
        <v>38682977.730000004</v>
      </c>
    </row>
    <row r="126" spans="1:22" x14ac:dyDescent="0.25">
      <c r="A126" s="149">
        <v>403</v>
      </c>
      <c r="B126" s="145" t="s">
        <v>137</v>
      </c>
      <c r="C126" s="157">
        <v>141</v>
      </c>
      <c r="D126" s="47">
        <v>27</v>
      </c>
      <c r="E126" s="47">
        <v>176</v>
      </c>
      <c r="F126" s="47">
        <v>87</v>
      </c>
      <c r="G126" s="47">
        <v>93</v>
      </c>
      <c r="H126" s="47">
        <v>1354</v>
      </c>
      <c r="I126" s="47">
        <v>551</v>
      </c>
      <c r="J126" s="47">
        <v>348</v>
      </c>
      <c r="K126" s="47">
        <v>148</v>
      </c>
      <c r="L126" s="44">
        <v>2925</v>
      </c>
      <c r="M126" s="159">
        <v>1369589.4</v>
      </c>
      <c r="N126" s="159">
        <v>278256.87</v>
      </c>
      <c r="O126" s="159">
        <v>1512962.88</v>
      </c>
      <c r="P126" s="159">
        <v>1281824.07</v>
      </c>
      <c r="Q126" s="159">
        <v>439734.69</v>
      </c>
      <c r="R126" s="159">
        <v>1566862.34</v>
      </c>
      <c r="S126" s="159">
        <v>1270716.2</v>
      </c>
      <c r="T126" s="159">
        <v>2247182.16</v>
      </c>
      <c r="U126" s="159">
        <v>3309197.1199999996</v>
      </c>
      <c r="V126" s="212">
        <v>13276325.729999999</v>
      </c>
    </row>
    <row r="127" spans="1:22" x14ac:dyDescent="0.25">
      <c r="A127" s="149">
        <v>405</v>
      </c>
      <c r="B127" s="145" t="s">
        <v>138</v>
      </c>
      <c r="C127" s="157">
        <v>3388</v>
      </c>
      <c r="D127" s="47">
        <v>692</v>
      </c>
      <c r="E127" s="47">
        <v>4369</v>
      </c>
      <c r="F127" s="47">
        <v>2202</v>
      </c>
      <c r="G127" s="47">
        <v>2105</v>
      </c>
      <c r="H127" s="47">
        <v>42297</v>
      </c>
      <c r="I127" s="47">
        <v>9820</v>
      </c>
      <c r="J127" s="47">
        <v>5499</v>
      </c>
      <c r="K127" s="47">
        <v>2290</v>
      </c>
      <c r="L127" s="44">
        <v>72662</v>
      </c>
      <c r="M127" s="159">
        <v>32908999.199999999</v>
      </c>
      <c r="N127" s="159">
        <v>7131620.5199999996</v>
      </c>
      <c r="O127" s="159">
        <v>37557584.219999999</v>
      </c>
      <c r="P127" s="159">
        <v>32443409.220000003</v>
      </c>
      <c r="Q127" s="159">
        <v>9953134.6500000004</v>
      </c>
      <c r="R127" s="159">
        <v>48946511.370000005</v>
      </c>
      <c r="S127" s="159">
        <v>22646884</v>
      </c>
      <c r="T127" s="159">
        <v>35509352.579999998</v>
      </c>
      <c r="U127" s="159">
        <v>51203117.599999994</v>
      </c>
      <c r="V127" s="212">
        <v>278300613.36000001</v>
      </c>
    </row>
    <row r="128" spans="1:22" x14ac:dyDescent="0.25">
      <c r="A128" s="149">
        <v>407</v>
      </c>
      <c r="B128" s="145" t="s">
        <v>139</v>
      </c>
      <c r="C128" s="157">
        <v>134</v>
      </c>
      <c r="D128" s="47">
        <v>23</v>
      </c>
      <c r="E128" s="47">
        <v>163</v>
      </c>
      <c r="F128" s="47">
        <v>80</v>
      </c>
      <c r="G128" s="47">
        <v>86</v>
      </c>
      <c r="H128" s="47">
        <v>1355</v>
      </c>
      <c r="I128" s="47">
        <v>410</v>
      </c>
      <c r="J128" s="47">
        <v>255</v>
      </c>
      <c r="K128" s="47">
        <v>115</v>
      </c>
      <c r="L128" s="44">
        <v>2621</v>
      </c>
      <c r="M128" s="159">
        <v>1301595.5999999999</v>
      </c>
      <c r="N128" s="159">
        <v>237033.62999999998</v>
      </c>
      <c r="O128" s="159">
        <v>1401209.94</v>
      </c>
      <c r="P128" s="159">
        <v>1178688.8</v>
      </c>
      <c r="Q128" s="159">
        <v>406636.38</v>
      </c>
      <c r="R128" s="159">
        <v>1568019.55</v>
      </c>
      <c r="S128" s="159">
        <v>945541.99999999988</v>
      </c>
      <c r="T128" s="159">
        <v>1646642.1</v>
      </c>
      <c r="U128" s="159">
        <v>2571335.5999999996</v>
      </c>
      <c r="V128" s="212">
        <v>11256703.6</v>
      </c>
    </row>
    <row r="129" spans="1:22" x14ac:dyDescent="0.25">
      <c r="A129" s="149">
        <v>408</v>
      </c>
      <c r="B129" s="145" t="s">
        <v>140</v>
      </c>
      <c r="C129" s="157">
        <v>868</v>
      </c>
      <c r="D129" s="47">
        <v>169</v>
      </c>
      <c r="E129" s="47">
        <v>1157</v>
      </c>
      <c r="F129" s="47">
        <v>542</v>
      </c>
      <c r="G129" s="47">
        <v>550</v>
      </c>
      <c r="H129" s="47">
        <v>7440</v>
      </c>
      <c r="I129" s="47">
        <v>1957</v>
      </c>
      <c r="J129" s="47">
        <v>1051</v>
      </c>
      <c r="K129" s="47">
        <v>487</v>
      </c>
      <c r="L129" s="44">
        <v>14221</v>
      </c>
      <c r="M129" s="159">
        <v>8431231.1999999993</v>
      </c>
      <c r="N129" s="159">
        <v>1741681.89</v>
      </c>
      <c r="O129" s="159">
        <v>9946011.6599999983</v>
      </c>
      <c r="P129" s="159">
        <v>7985616.6200000001</v>
      </c>
      <c r="Q129" s="159">
        <v>2600581.5</v>
      </c>
      <c r="R129" s="159">
        <v>8609642.4000000004</v>
      </c>
      <c r="S129" s="159">
        <v>4513233.3999999994</v>
      </c>
      <c r="T129" s="159">
        <v>6786748.4199999999</v>
      </c>
      <c r="U129" s="159">
        <v>10889047.279999999</v>
      </c>
      <c r="V129" s="212">
        <v>61503794.370000005</v>
      </c>
    </row>
    <row r="130" spans="1:22" x14ac:dyDescent="0.25">
      <c r="A130" s="149">
        <v>410</v>
      </c>
      <c r="B130" s="145" t="s">
        <v>141</v>
      </c>
      <c r="C130" s="157">
        <v>1387</v>
      </c>
      <c r="D130" s="47">
        <v>324</v>
      </c>
      <c r="E130" s="47">
        <v>1879</v>
      </c>
      <c r="F130" s="47">
        <v>872</v>
      </c>
      <c r="G130" s="47">
        <v>719</v>
      </c>
      <c r="H130" s="47">
        <v>9772</v>
      </c>
      <c r="I130" s="47">
        <v>2299</v>
      </c>
      <c r="J130" s="47">
        <v>1152</v>
      </c>
      <c r="K130" s="47">
        <v>419</v>
      </c>
      <c r="L130" s="44">
        <v>18823</v>
      </c>
      <c r="M130" s="159">
        <v>13472485.799999999</v>
      </c>
      <c r="N130" s="159">
        <v>3339082.44</v>
      </c>
      <c r="O130" s="159">
        <v>16152598.019999998</v>
      </c>
      <c r="P130" s="159">
        <v>12847707.92</v>
      </c>
      <c r="Q130" s="159">
        <v>3399669.27</v>
      </c>
      <c r="R130" s="159">
        <v>11308256.120000001</v>
      </c>
      <c r="S130" s="159">
        <v>5301953.8</v>
      </c>
      <c r="T130" s="159">
        <v>7438947.8399999999</v>
      </c>
      <c r="U130" s="159">
        <v>9368605.3599999994</v>
      </c>
      <c r="V130" s="212">
        <v>82629306.570000008</v>
      </c>
    </row>
    <row r="131" spans="1:22" x14ac:dyDescent="0.25">
      <c r="A131" s="149">
        <v>416</v>
      </c>
      <c r="B131" s="145" t="s">
        <v>142</v>
      </c>
      <c r="C131" s="157">
        <v>163</v>
      </c>
      <c r="D131" s="47">
        <v>31</v>
      </c>
      <c r="E131" s="47">
        <v>254</v>
      </c>
      <c r="F131" s="47">
        <v>102</v>
      </c>
      <c r="G131" s="47">
        <v>96</v>
      </c>
      <c r="H131" s="47">
        <v>1553</v>
      </c>
      <c r="I131" s="47">
        <v>427</v>
      </c>
      <c r="J131" s="47">
        <v>230</v>
      </c>
      <c r="K131" s="47">
        <v>108</v>
      </c>
      <c r="L131" s="44">
        <v>2964</v>
      </c>
      <c r="M131" s="159">
        <v>1583284.2</v>
      </c>
      <c r="N131" s="159">
        <v>319480.11</v>
      </c>
      <c r="O131" s="159">
        <v>2183480.52</v>
      </c>
      <c r="P131" s="159">
        <v>1502828.22</v>
      </c>
      <c r="Q131" s="159">
        <v>453919.68</v>
      </c>
      <c r="R131" s="159">
        <v>1797147.1300000001</v>
      </c>
      <c r="S131" s="159">
        <v>984747.39999999991</v>
      </c>
      <c r="T131" s="159">
        <v>1485206.6</v>
      </c>
      <c r="U131" s="159">
        <v>2414819.52</v>
      </c>
      <c r="V131" s="212">
        <v>12724913.379999999</v>
      </c>
    </row>
    <row r="132" spans="1:22" x14ac:dyDescent="0.25">
      <c r="A132" s="149">
        <v>418</v>
      </c>
      <c r="B132" s="145" t="s">
        <v>143</v>
      </c>
      <c r="C132" s="157">
        <v>1759</v>
      </c>
      <c r="D132" s="47">
        <v>373</v>
      </c>
      <c r="E132" s="47">
        <v>2403</v>
      </c>
      <c r="F132" s="47">
        <v>1177</v>
      </c>
      <c r="G132" s="47">
        <v>938</v>
      </c>
      <c r="H132" s="47">
        <v>13156</v>
      </c>
      <c r="I132" s="47">
        <v>2379</v>
      </c>
      <c r="J132" s="47">
        <v>1217</v>
      </c>
      <c r="K132" s="47">
        <v>426</v>
      </c>
      <c r="L132" s="44">
        <v>23828</v>
      </c>
      <c r="M132" s="159">
        <v>17085870.599999998</v>
      </c>
      <c r="N132" s="159">
        <v>3844067.13</v>
      </c>
      <c r="O132" s="159">
        <v>20657101.139999997</v>
      </c>
      <c r="P132" s="159">
        <v>17341458.970000003</v>
      </c>
      <c r="Q132" s="159">
        <v>4435173.54</v>
      </c>
      <c r="R132" s="159">
        <v>15224254.76</v>
      </c>
      <c r="S132" s="159">
        <v>5486449.7999999998</v>
      </c>
      <c r="T132" s="159">
        <v>7858680.1399999997</v>
      </c>
      <c r="U132" s="159">
        <v>9525121.4399999995</v>
      </c>
      <c r="V132" s="212">
        <v>101458177.51999998</v>
      </c>
    </row>
    <row r="133" spans="1:22" x14ac:dyDescent="0.25">
      <c r="A133" s="149">
        <v>420</v>
      </c>
      <c r="B133" s="145" t="s">
        <v>144</v>
      </c>
      <c r="C133" s="157">
        <v>417</v>
      </c>
      <c r="D133" s="47">
        <v>68</v>
      </c>
      <c r="E133" s="47">
        <v>581</v>
      </c>
      <c r="F133" s="47">
        <v>286</v>
      </c>
      <c r="G133" s="47">
        <v>279</v>
      </c>
      <c r="H133" s="47">
        <v>4806</v>
      </c>
      <c r="I133" s="47">
        <v>1615</v>
      </c>
      <c r="J133" s="47">
        <v>946</v>
      </c>
      <c r="K133" s="47">
        <v>404</v>
      </c>
      <c r="L133" s="44">
        <v>9402</v>
      </c>
      <c r="M133" s="159">
        <v>4050487.8</v>
      </c>
      <c r="N133" s="159">
        <v>700795.08</v>
      </c>
      <c r="O133" s="159">
        <v>4994496.7799999993</v>
      </c>
      <c r="P133" s="159">
        <v>4213812.46</v>
      </c>
      <c r="Q133" s="159">
        <v>1319204.07</v>
      </c>
      <c r="R133" s="159">
        <v>5561551.2599999998</v>
      </c>
      <c r="S133" s="159">
        <v>3724512.9999999995</v>
      </c>
      <c r="T133" s="159">
        <v>6108719.3200000003</v>
      </c>
      <c r="U133" s="159">
        <v>9033213.7599999998</v>
      </c>
      <c r="V133" s="212">
        <v>39706793.530000001</v>
      </c>
    </row>
    <row r="134" spans="1:22" x14ac:dyDescent="0.25">
      <c r="A134" s="149">
        <v>421</v>
      </c>
      <c r="B134" s="145" t="s">
        <v>145</v>
      </c>
      <c r="C134" s="157">
        <v>44</v>
      </c>
      <c r="D134" s="47">
        <v>7</v>
      </c>
      <c r="E134" s="47">
        <v>43</v>
      </c>
      <c r="F134" s="47">
        <v>24</v>
      </c>
      <c r="G134" s="47">
        <v>22</v>
      </c>
      <c r="H134" s="47">
        <v>356</v>
      </c>
      <c r="I134" s="47">
        <v>135</v>
      </c>
      <c r="J134" s="47">
        <v>57</v>
      </c>
      <c r="K134" s="47">
        <v>34</v>
      </c>
      <c r="L134" s="44">
        <v>722</v>
      </c>
      <c r="M134" s="159">
        <v>427389.6</v>
      </c>
      <c r="N134" s="159">
        <v>72140.67</v>
      </c>
      <c r="O134" s="159">
        <v>369644.33999999997</v>
      </c>
      <c r="P134" s="159">
        <v>353606.64</v>
      </c>
      <c r="Q134" s="159">
        <v>104023.26</v>
      </c>
      <c r="R134" s="159">
        <v>411966.76</v>
      </c>
      <c r="S134" s="159">
        <v>311337</v>
      </c>
      <c r="T134" s="159">
        <v>368072.94</v>
      </c>
      <c r="U134" s="159">
        <v>760220.96</v>
      </c>
      <c r="V134" s="212">
        <v>3178402.17</v>
      </c>
    </row>
    <row r="135" spans="1:22" x14ac:dyDescent="0.25">
      <c r="A135" s="149">
        <v>422</v>
      </c>
      <c r="B135" s="145" t="s">
        <v>146</v>
      </c>
      <c r="C135" s="157">
        <v>340</v>
      </c>
      <c r="D135" s="47">
        <v>69</v>
      </c>
      <c r="E135" s="47">
        <v>493</v>
      </c>
      <c r="F135" s="47">
        <v>242</v>
      </c>
      <c r="G135" s="47">
        <v>265</v>
      </c>
      <c r="H135" s="47">
        <v>5229</v>
      </c>
      <c r="I135" s="47">
        <v>2319</v>
      </c>
      <c r="J135" s="47">
        <v>1276</v>
      </c>
      <c r="K135" s="47">
        <v>486</v>
      </c>
      <c r="L135" s="44">
        <v>10719</v>
      </c>
      <c r="M135" s="159">
        <v>3302556</v>
      </c>
      <c r="N135" s="159">
        <v>711100.89</v>
      </c>
      <c r="O135" s="159">
        <v>4238015.34</v>
      </c>
      <c r="P135" s="159">
        <v>3565533.62</v>
      </c>
      <c r="Q135" s="159">
        <v>1253007.45</v>
      </c>
      <c r="R135" s="159">
        <v>6051051.0899999999</v>
      </c>
      <c r="S135" s="159">
        <v>5348077.8</v>
      </c>
      <c r="T135" s="159">
        <v>8239667.9199999999</v>
      </c>
      <c r="U135" s="159">
        <v>10866687.84</v>
      </c>
      <c r="V135" s="212">
        <v>43575697.950000003</v>
      </c>
    </row>
    <row r="136" spans="1:22" x14ac:dyDescent="0.25">
      <c r="A136" s="149">
        <v>423</v>
      </c>
      <c r="B136" s="145" t="s">
        <v>147</v>
      </c>
      <c r="C136" s="157">
        <v>1290</v>
      </c>
      <c r="D136" s="47">
        <v>299</v>
      </c>
      <c r="E136" s="47">
        <v>1787</v>
      </c>
      <c r="F136" s="47">
        <v>825</v>
      </c>
      <c r="G136" s="47">
        <v>795</v>
      </c>
      <c r="H136" s="47">
        <v>11177</v>
      </c>
      <c r="I136" s="47">
        <v>2287</v>
      </c>
      <c r="J136" s="47">
        <v>1234</v>
      </c>
      <c r="K136" s="47">
        <v>452</v>
      </c>
      <c r="L136" s="44">
        <v>20146</v>
      </c>
      <c r="M136" s="159">
        <v>12530286</v>
      </c>
      <c r="N136" s="159">
        <v>3081437.19</v>
      </c>
      <c r="O136" s="159">
        <v>15361731.059999999</v>
      </c>
      <c r="P136" s="159">
        <v>12155228.25</v>
      </c>
      <c r="Q136" s="159">
        <v>3759022.35</v>
      </c>
      <c r="R136" s="159">
        <v>12934136.17</v>
      </c>
      <c r="S136" s="159">
        <v>5274279.3999999994</v>
      </c>
      <c r="T136" s="159">
        <v>7968456.2800000003</v>
      </c>
      <c r="U136" s="159">
        <v>10106466.879999999</v>
      </c>
      <c r="V136" s="212">
        <v>83171043.579999998</v>
      </c>
    </row>
    <row r="137" spans="1:22" x14ac:dyDescent="0.25">
      <c r="A137" s="145">
        <v>425</v>
      </c>
      <c r="B137" s="145" t="s">
        <v>148</v>
      </c>
      <c r="C137" s="158">
        <v>1055</v>
      </c>
      <c r="D137" s="44">
        <v>216</v>
      </c>
      <c r="E137" s="44">
        <v>1484</v>
      </c>
      <c r="F137" s="44">
        <v>733</v>
      </c>
      <c r="G137" s="44">
        <v>600</v>
      </c>
      <c r="H137" s="44">
        <v>5074</v>
      </c>
      <c r="I137" s="44">
        <v>623</v>
      </c>
      <c r="J137" s="44">
        <v>324</v>
      </c>
      <c r="K137" s="44">
        <v>129</v>
      </c>
      <c r="L137" s="44">
        <v>10238</v>
      </c>
      <c r="M137" s="159">
        <v>10247637</v>
      </c>
      <c r="N137" s="159">
        <v>2226054.96</v>
      </c>
      <c r="O137" s="159">
        <v>12757027.919999998</v>
      </c>
      <c r="P137" s="159">
        <v>10799736.130000001</v>
      </c>
      <c r="Q137" s="159">
        <v>2836998</v>
      </c>
      <c r="R137" s="159">
        <v>5871683.54</v>
      </c>
      <c r="S137" s="159">
        <v>1436762.5999999999</v>
      </c>
      <c r="T137" s="159">
        <v>2092204.08</v>
      </c>
      <c r="U137" s="159">
        <v>2884367.76</v>
      </c>
      <c r="V137" s="212">
        <v>51152471.989999995</v>
      </c>
    </row>
    <row r="138" spans="1:22" x14ac:dyDescent="0.25">
      <c r="A138" s="149">
        <v>426</v>
      </c>
      <c r="B138" s="145" t="s">
        <v>149</v>
      </c>
      <c r="C138" s="157">
        <v>727</v>
      </c>
      <c r="D138" s="47">
        <v>158</v>
      </c>
      <c r="E138" s="47">
        <v>988</v>
      </c>
      <c r="F138" s="47">
        <v>452</v>
      </c>
      <c r="G138" s="47">
        <v>380</v>
      </c>
      <c r="H138" s="47">
        <v>6587</v>
      </c>
      <c r="I138" s="47">
        <v>1602</v>
      </c>
      <c r="J138" s="47">
        <v>811</v>
      </c>
      <c r="K138" s="47">
        <v>289</v>
      </c>
      <c r="L138" s="44">
        <v>11994</v>
      </c>
      <c r="M138" s="159">
        <v>7061641.7999999998</v>
      </c>
      <c r="N138" s="159">
        <v>1628317.98</v>
      </c>
      <c r="O138" s="159">
        <v>8493223.4399999995</v>
      </c>
      <c r="P138" s="159">
        <v>6659591.7200000007</v>
      </c>
      <c r="Q138" s="159">
        <v>1796765.4</v>
      </c>
      <c r="R138" s="159">
        <v>7622542.2700000005</v>
      </c>
      <c r="S138" s="159">
        <v>3694532.4</v>
      </c>
      <c r="T138" s="159">
        <v>5236967.62</v>
      </c>
      <c r="U138" s="159">
        <v>6461878.1599999992</v>
      </c>
      <c r="V138" s="212">
        <v>48655460.789999992</v>
      </c>
    </row>
    <row r="139" spans="1:22" x14ac:dyDescent="0.25">
      <c r="A139" s="149">
        <v>430</v>
      </c>
      <c r="B139" s="145" t="s">
        <v>150</v>
      </c>
      <c r="C139" s="157">
        <v>713</v>
      </c>
      <c r="D139" s="47">
        <v>135</v>
      </c>
      <c r="E139" s="47">
        <v>955</v>
      </c>
      <c r="F139" s="47">
        <v>506</v>
      </c>
      <c r="G139" s="47">
        <v>492</v>
      </c>
      <c r="H139" s="47">
        <v>8135</v>
      </c>
      <c r="I139" s="47">
        <v>2608</v>
      </c>
      <c r="J139" s="47">
        <v>1485</v>
      </c>
      <c r="K139" s="47">
        <v>741</v>
      </c>
      <c r="L139" s="44">
        <v>15770</v>
      </c>
      <c r="M139" s="159">
        <v>6925654.2000000002</v>
      </c>
      <c r="N139" s="159">
        <v>1391284.3499999999</v>
      </c>
      <c r="O139" s="159">
        <v>8209542.8999999994</v>
      </c>
      <c r="P139" s="159">
        <v>7455206.6600000001</v>
      </c>
      <c r="Q139" s="159">
        <v>2326338.36</v>
      </c>
      <c r="R139" s="159">
        <v>9413903.3499999996</v>
      </c>
      <c r="S139" s="159">
        <v>6014569.5999999996</v>
      </c>
      <c r="T139" s="159">
        <v>9589268.6999999993</v>
      </c>
      <c r="U139" s="159">
        <v>16568345.039999999</v>
      </c>
      <c r="V139" s="212">
        <v>67894113.159999996</v>
      </c>
    </row>
    <row r="140" spans="1:22" x14ac:dyDescent="0.25">
      <c r="A140" s="149">
        <v>433</v>
      </c>
      <c r="B140" s="145" t="s">
        <v>151</v>
      </c>
      <c r="C140" s="157">
        <v>355</v>
      </c>
      <c r="D140" s="47">
        <v>89</v>
      </c>
      <c r="E140" s="47">
        <v>591</v>
      </c>
      <c r="F140" s="47">
        <v>333</v>
      </c>
      <c r="G140" s="47">
        <v>320</v>
      </c>
      <c r="H140" s="47">
        <v>4134</v>
      </c>
      <c r="I140" s="47">
        <v>1162</v>
      </c>
      <c r="J140" s="47">
        <v>648</v>
      </c>
      <c r="K140" s="47">
        <v>221</v>
      </c>
      <c r="L140" s="44">
        <v>7853</v>
      </c>
      <c r="M140" s="159">
        <v>3448257</v>
      </c>
      <c r="N140" s="159">
        <v>917217.09</v>
      </c>
      <c r="O140" s="159">
        <v>5080460.5799999991</v>
      </c>
      <c r="P140" s="159">
        <v>4906292.13</v>
      </c>
      <c r="Q140" s="159">
        <v>1513065.6</v>
      </c>
      <c r="R140" s="159">
        <v>4783906.1400000006</v>
      </c>
      <c r="S140" s="159">
        <v>2679804.4</v>
      </c>
      <c r="T140" s="159">
        <v>4184408.16</v>
      </c>
      <c r="U140" s="159">
        <v>4941436.2399999993</v>
      </c>
      <c r="V140" s="212">
        <v>32454847.339999996</v>
      </c>
    </row>
    <row r="141" spans="1:22" x14ac:dyDescent="0.25">
      <c r="A141" s="149">
        <v>434</v>
      </c>
      <c r="B141" s="145" t="s">
        <v>152</v>
      </c>
      <c r="C141" s="157">
        <v>629</v>
      </c>
      <c r="D141" s="47">
        <v>133</v>
      </c>
      <c r="E141" s="47">
        <v>898</v>
      </c>
      <c r="F141" s="47">
        <v>482</v>
      </c>
      <c r="G141" s="47">
        <v>423</v>
      </c>
      <c r="H141" s="47">
        <v>7831</v>
      </c>
      <c r="I141" s="47">
        <v>2485</v>
      </c>
      <c r="J141" s="47">
        <v>1318</v>
      </c>
      <c r="K141" s="47">
        <v>546</v>
      </c>
      <c r="L141" s="44">
        <v>14745</v>
      </c>
      <c r="M141" s="159">
        <v>6109728.5999999996</v>
      </c>
      <c r="N141" s="159">
        <v>1370672.73</v>
      </c>
      <c r="O141" s="159">
        <v>7719549.2399999993</v>
      </c>
      <c r="P141" s="159">
        <v>7101600.0200000005</v>
      </c>
      <c r="Q141" s="159">
        <v>2000083.59</v>
      </c>
      <c r="R141" s="159">
        <v>9062111.5099999998</v>
      </c>
      <c r="S141" s="159">
        <v>5730907</v>
      </c>
      <c r="T141" s="159">
        <v>8510879.5600000005</v>
      </c>
      <c r="U141" s="159">
        <v>12208254.239999998</v>
      </c>
      <c r="V141" s="212">
        <v>59813786.489999995</v>
      </c>
    </row>
    <row r="142" spans="1:22" x14ac:dyDescent="0.25">
      <c r="A142" s="149">
        <v>435</v>
      </c>
      <c r="B142" s="145" t="s">
        <v>153</v>
      </c>
      <c r="C142" s="157">
        <v>12</v>
      </c>
      <c r="D142" s="47">
        <v>10</v>
      </c>
      <c r="E142" s="47">
        <v>30</v>
      </c>
      <c r="F142" s="47">
        <v>10</v>
      </c>
      <c r="G142" s="47">
        <v>15</v>
      </c>
      <c r="H142" s="47">
        <v>331</v>
      </c>
      <c r="I142" s="47">
        <v>157</v>
      </c>
      <c r="J142" s="47">
        <v>87</v>
      </c>
      <c r="K142" s="47">
        <v>47</v>
      </c>
      <c r="L142" s="44">
        <v>699</v>
      </c>
      <c r="M142" s="159">
        <v>116560.79999999999</v>
      </c>
      <c r="N142" s="159">
        <v>103058.09999999999</v>
      </c>
      <c r="O142" s="159">
        <v>257891.39999999997</v>
      </c>
      <c r="P142" s="159">
        <v>147336.1</v>
      </c>
      <c r="Q142" s="159">
        <v>70924.95</v>
      </c>
      <c r="R142" s="159">
        <v>383036.51</v>
      </c>
      <c r="S142" s="159">
        <v>362073.39999999997</v>
      </c>
      <c r="T142" s="159">
        <v>561795.54</v>
      </c>
      <c r="U142" s="159">
        <v>1050893.68</v>
      </c>
      <c r="V142" s="212">
        <v>3053570.4799999995</v>
      </c>
    </row>
    <row r="143" spans="1:22" x14ac:dyDescent="0.25">
      <c r="A143" s="149">
        <v>436</v>
      </c>
      <c r="B143" s="145" t="s">
        <v>154</v>
      </c>
      <c r="C143" s="157">
        <v>183</v>
      </c>
      <c r="D143" s="47">
        <v>26</v>
      </c>
      <c r="E143" s="47">
        <v>250</v>
      </c>
      <c r="F143" s="47">
        <v>130</v>
      </c>
      <c r="G143" s="47">
        <v>122</v>
      </c>
      <c r="H143" s="47">
        <v>946</v>
      </c>
      <c r="I143" s="47">
        <v>229</v>
      </c>
      <c r="J143" s="47">
        <v>98</v>
      </c>
      <c r="K143" s="47">
        <v>52</v>
      </c>
      <c r="L143" s="44">
        <v>2036</v>
      </c>
      <c r="M143" s="159">
        <v>1777552.2</v>
      </c>
      <c r="N143" s="159">
        <v>267951.06</v>
      </c>
      <c r="O143" s="159">
        <v>2149095</v>
      </c>
      <c r="P143" s="159">
        <v>1915369.3</v>
      </c>
      <c r="Q143" s="159">
        <v>576856.26</v>
      </c>
      <c r="R143" s="159">
        <v>1094720.6600000001</v>
      </c>
      <c r="S143" s="159">
        <v>528119.79999999993</v>
      </c>
      <c r="T143" s="159">
        <v>632827.16</v>
      </c>
      <c r="U143" s="159">
        <v>1162690.8799999999</v>
      </c>
      <c r="V143" s="212">
        <v>10105182.32</v>
      </c>
    </row>
    <row r="144" spans="1:22" x14ac:dyDescent="0.25">
      <c r="A144" s="149">
        <v>440</v>
      </c>
      <c r="B144" s="145" t="s">
        <v>155</v>
      </c>
      <c r="C144" s="157">
        <v>657</v>
      </c>
      <c r="D144" s="47">
        <v>109</v>
      </c>
      <c r="E144" s="47">
        <v>658</v>
      </c>
      <c r="F144" s="47">
        <v>296</v>
      </c>
      <c r="G144" s="47">
        <v>274</v>
      </c>
      <c r="H144" s="47">
        <v>2729</v>
      </c>
      <c r="I144" s="47">
        <v>447</v>
      </c>
      <c r="J144" s="47">
        <v>248</v>
      </c>
      <c r="K144" s="47">
        <v>116</v>
      </c>
      <c r="L144" s="44">
        <v>5534</v>
      </c>
      <c r="M144" s="159">
        <v>6381703.7999999998</v>
      </c>
      <c r="N144" s="159">
        <v>1123333.29</v>
      </c>
      <c r="O144" s="159">
        <v>5656418.0399999991</v>
      </c>
      <c r="P144" s="159">
        <v>4361148.5600000005</v>
      </c>
      <c r="Q144" s="159">
        <v>1295562.42</v>
      </c>
      <c r="R144" s="159">
        <v>3158026.0900000003</v>
      </c>
      <c r="S144" s="159">
        <v>1030871.3999999999</v>
      </c>
      <c r="T144" s="159">
        <v>1601440.16</v>
      </c>
      <c r="U144" s="159">
        <v>2593695.04</v>
      </c>
      <c r="V144" s="212">
        <v>27202198.799999997</v>
      </c>
    </row>
    <row r="145" spans="1:22" x14ac:dyDescent="0.25">
      <c r="A145" s="149">
        <v>441</v>
      </c>
      <c r="B145" s="145" t="s">
        <v>156</v>
      </c>
      <c r="C145" s="157">
        <v>173</v>
      </c>
      <c r="D145" s="47">
        <v>30</v>
      </c>
      <c r="E145" s="47">
        <v>262</v>
      </c>
      <c r="F145" s="47">
        <v>133</v>
      </c>
      <c r="G145" s="47">
        <v>116</v>
      </c>
      <c r="H145" s="47">
        <v>2254</v>
      </c>
      <c r="I145" s="47">
        <v>871</v>
      </c>
      <c r="J145" s="47">
        <v>472</v>
      </c>
      <c r="K145" s="47">
        <v>232</v>
      </c>
      <c r="L145" s="44">
        <v>4543</v>
      </c>
      <c r="M145" s="159">
        <v>1680418.2</v>
      </c>
      <c r="N145" s="159">
        <v>309174.3</v>
      </c>
      <c r="O145" s="159">
        <v>2252251.5599999996</v>
      </c>
      <c r="P145" s="159">
        <v>1959570.1300000001</v>
      </c>
      <c r="Q145" s="159">
        <v>548486.28</v>
      </c>
      <c r="R145" s="159">
        <v>2608351.34</v>
      </c>
      <c r="S145" s="159">
        <v>2008700.2</v>
      </c>
      <c r="T145" s="159">
        <v>3047902.24</v>
      </c>
      <c r="U145" s="159">
        <v>5187390.08</v>
      </c>
      <c r="V145" s="212">
        <v>19602244.329999998</v>
      </c>
    </row>
    <row r="146" spans="1:22" x14ac:dyDescent="0.25">
      <c r="A146" s="149">
        <v>444</v>
      </c>
      <c r="B146" s="145" t="s">
        <v>157</v>
      </c>
      <c r="C146" s="157">
        <v>2262</v>
      </c>
      <c r="D146" s="47">
        <v>487</v>
      </c>
      <c r="E146" s="47">
        <v>3292</v>
      </c>
      <c r="F146" s="47">
        <v>1816</v>
      </c>
      <c r="G146" s="47">
        <v>1675</v>
      </c>
      <c r="H146" s="47">
        <v>25015</v>
      </c>
      <c r="I146" s="47">
        <v>6509</v>
      </c>
      <c r="J146" s="47">
        <v>3576</v>
      </c>
      <c r="K146" s="47">
        <v>1254</v>
      </c>
      <c r="L146" s="44">
        <v>45886</v>
      </c>
      <c r="M146" s="159">
        <v>21971710.800000001</v>
      </c>
      <c r="N146" s="159">
        <v>5018929.47</v>
      </c>
      <c r="O146" s="159">
        <v>28299282.959999997</v>
      </c>
      <c r="P146" s="159">
        <v>26756235.760000002</v>
      </c>
      <c r="Q146" s="159">
        <v>7919952.75</v>
      </c>
      <c r="R146" s="159">
        <v>28947608.150000002</v>
      </c>
      <c r="S146" s="159">
        <v>15011055.799999999</v>
      </c>
      <c r="T146" s="159">
        <v>23091733.920000002</v>
      </c>
      <c r="U146" s="159">
        <v>28038737.759999998</v>
      </c>
      <c r="V146" s="212">
        <v>185055247.37</v>
      </c>
    </row>
    <row r="147" spans="1:22" x14ac:dyDescent="0.25">
      <c r="A147" s="149">
        <v>445</v>
      </c>
      <c r="B147" s="145" t="s">
        <v>158</v>
      </c>
      <c r="C147" s="157">
        <v>690</v>
      </c>
      <c r="D147" s="47">
        <v>154</v>
      </c>
      <c r="E147" s="47">
        <v>1071</v>
      </c>
      <c r="F147" s="47">
        <v>559</v>
      </c>
      <c r="G147" s="47">
        <v>525</v>
      </c>
      <c r="H147" s="47">
        <v>7858</v>
      </c>
      <c r="I147" s="47">
        <v>2422</v>
      </c>
      <c r="J147" s="47">
        <v>1325</v>
      </c>
      <c r="K147" s="47">
        <v>501</v>
      </c>
      <c r="L147" s="44">
        <v>15105</v>
      </c>
      <c r="M147" s="159">
        <v>6702246</v>
      </c>
      <c r="N147" s="159">
        <v>1587094.74</v>
      </c>
      <c r="O147" s="159">
        <v>9206722.9799999986</v>
      </c>
      <c r="P147" s="159">
        <v>8236087.9900000002</v>
      </c>
      <c r="Q147" s="159">
        <v>2482373.25</v>
      </c>
      <c r="R147" s="159">
        <v>9093356.1799999997</v>
      </c>
      <c r="S147" s="159">
        <v>5585616.3999999994</v>
      </c>
      <c r="T147" s="159">
        <v>8556081.5</v>
      </c>
      <c r="U147" s="159">
        <v>11202079.439999999</v>
      </c>
      <c r="V147" s="212">
        <v>62651658.479999997</v>
      </c>
    </row>
    <row r="148" spans="1:22" x14ac:dyDescent="0.25">
      <c r="A148" s="149">
        <v>475</v>
      </c>
      <c r="B148" s="145" t="s">
        <v>159</v>
      </c>
      <c r="C148" s="157">
        <v>309</v>
      </c>
      <c r="D148" s="47">
        <v>45</v>
      </c>
      <c r="E148" s="47">
        <v>374</v>
      </c>
      <c r="F148" s="47">
        <v>158</v>
      </c>
      <c r="G148" s="47">
        <v>135</v>
      </c>
      <c r="H148" s="47">
        <v>2859</v>
      </c>
      <c r="I148" s="47">
        <v>798</v>
      </c>
      <c r="J148" s="47">
        <v>532</v>
      </c>
      <c r="K148" s="47">
        <v>241</v>
      </c>
      <c r="L148" s="44">
        <v>5451</v>
      </c>
      <c r="M148" s="159">
        <v>3001440.6</v>
      </c>
      <c r="N148" s="159">
        <v>463761.44999999995</v>
      </c>
      <c r="O148" s="159">
        <v>3215046.1199999996</v>
      </c>
      <c r="P148" s="159">
        <v>2327910.38</v>
      </c>
      <c r="Q148" s="159">
        <v>638324.55000000005</v>
      </c>
      <c r="R148" s="159">
        <v>3308463.39</v>
      </c>
      <c r="S148" s="159">
        <v>1840347.5999999999</v>
      </c>
      <c r="T148" s="159">
        <v>3435347.44</v>
      </c>
      <c r="U148" s="159">
        <v>5388625.04</v>
      </c>
      <c r="V148" s="212">
        <v>23619266.57</v>
      </c>
    </row>
    <row r="149" spans="1:22" x14ac:dyDescent="0.25">
      <c r="A149" s="149">
        <v>480</v>
      </c>
      <c r="B149" s="145" t="s">
        <v>160</v>
      </c>
      <c r="C149" s="157">
        <v>106</v>
      </c>
      <c r="D149" s="47">
        <v>18</v>
      </c>
      <c r="E149" s="47">
        <v>155</v>
      </c>
      <c r="F149" s="47">
        <v>56</v>
      </c>
      <c r="G149" s="47">
        <v>61</v>
      </c>
      <c r="H149" s="47">
        <v>1048</v>
      </c>
      <c r="I149" s="47">
        <v>305</v>
      </c>
      <c r="J149" s="47">
        <v>178</v>
      </c>
      <c r="K149" s="47">
        <v>72</v>
      </c>
      <c r="L149" s="44">
        <v>1999</v>
      </c>
      <c r="M149" s="159">
        <v>1029620.3999999999</v>
      </c>
      <c r="N149" s="159">
        <v>185504.58</v>
      </c>
      <c r="O149" s="159">
        <v>1332438.8999999999</v>
      </c>
      <c r="P149" s="159">
        <v>825082.16</v>
      </c>
      <c r="Q149" s="159">
        <v>288428.13</v>
      </c>
      <c r="R149" s="159">
        <v>1212756.08</v>
      </c>
      <c r="S149" s="159">
        <v>703391</v>
      </c>
      <c r="T149" s="159">
        <v>1149420.76</v>
      </c>
      <c r="U149" s="159">
        <v>1609879.68</v>
      </c>
      <c r="V149" s="212">
        <v>8336521.6899999995</v>
      </c>
    </row>
    <row r="150" spans="1:22" x14ac:dyDescent="0.25">
      <c r="A150" s="149">
        <v>481</v>
      </c>
      <c r="B150" s="145" t="s">
        <v>161</v>
      </c>
      <c r="C150" s="157">
        <v>629</v>
      </c>
      <c r="D150" s="47">
        <v>131</v>
      </c>
      <c r="E150" s="47">
        <v>858</v>
      </c>
      <c r="F150" s="47">
        <v>449</v>
      </c>
      <c r="G150" s="47">
        <v>374</v>
      </c>
      <c r="H150" s="47">
        <v>5296</v>
      </c>
      <c r="I150" s="47">
        <v>1069</v>
      </c>
      <c r="J150" s="47">
        <v>561</v>
      </c>
      <c r="K150" s="47">
        <v>176</v>
      </c>
      <c r="L150" s="44">
        <v>9543</v>
      </c>
      <c r="M150" s="159">
        <v>6109728.5999999996</v>
      </c>
      <c r="N150" s="159">
        <v>1350061.1099999999</v>
      </c>
      <c r="O150" s="159">
        <v>7375694.0399999991</v>
      </c>
      <c r="P150" s="159">
        <v>6615390.8900000006</v>
      </c>
      <c r="Q150" s="159">
        <v>1768395.42</v>
      </c>
      <c r="R150" s="159">
        <v>6128584.1600000001</v>
      </c>
      <c r="S150" s="159">
        <v>2465327.7999999998</v>
      </c>
      <c r="T150" s="159">
        <v>3622612.62</v>
      </c>
      <c r="U150" s="159">
        <v>3935261.44</v>
      </c>
      <c r="V150" s="212">
        <v>39371056.079999998</v>
      </c>
    </row>
    <row r="151" spans="1:22" x14ac:dyDescent="0.25">
      <c r="A151" s="149">
        <v>483</v>
      </c>
      <c r="B151" s="145" t="s">
        <v>162</v>
      </c>
      <c r="C151" s="157">
        <v>113</v>
      </c>
      <c r="D151" s="47">
        <v>19</v>
      </c>
      <c r="E151" s="47">
        <v>101</v>
      </c>
      <c r="F151" s="47">
        <v>52</v>
      </c>
      <c r="G151" s="47">
        <v>47</v>
      </c>
      <c r="H151" s="47">
        <v>481</v>
      </c>
      <c r="I151" s="47">
        <v>161</v>
      </c>
      <c r="J151" s="47">
        <v>61</v>
      </c>
      <c r="K151" s="47">
        <v>43</v>
      </c>
      <c r="L151" s="44">
        <v>1078</v>
      </c>
      <c r="M151" s="159">
        <v>1097614.2</v>
      </c>
      <c r="N151" s="159">
        <v>195810.38999999998</v>
      </c>
      <c r="O151" s="159">
        <v>868234.37999999989</v>
      </c>
      <c r="P151" s="159">
        <v>766147.72</v>
      </c>
      <c r="Q151" s="159">
        <v>222231.51</v>
      </c>
      <c r="R151" s="159">
        <v>556618.01</v>
      </c>
      <c r="S151" s="159">
        <v>371298.19999999995</v>
      </c>
      <c r="T151" s="159">
        <v>393902.62</v>
      </c>
      <c r="U151" s="159">
        <v>961455.91999999993</v>
      </c>
      <c r="V151" s="212">
        <v>5433312.9499999993</v>
      </c>
    </row>
    <row r="152" spans="1:22" x14ac:dyDescent="0.25">
      <c r="A152" s="149">
        <v>484</v>
      </c>
      <c r="B152" s="145" t="s">
        <v>163</v>
      </c>
      <c r="C152" s="157">
        <v>154</v>
      </c>
      <c r="D152" s="47">
        <v>45</v>
      </c>
      <c r="E152" s="47">
        <v>167</v>
      </c>
      <c r="F152" s="47">
        <v>92</v>
      </c>
      <c r="G152" s="47">
        <v>94</v>
      </c>
      <c r="H152" s="47">
        <v>1425</v>
      </c>
      <c r="I152" s="47">
        <v>582</v>
      </c>
      <c r="J152" s="47">
        <v>321</v>
      </c>
      <c r="K152" s="47">
        <v>186</v>
      </c>
      <c r="L152" s="44">
        <v>3066</v>
      </c>
      <c r="M152" s="159">
        <v>1495863.5999999999</v>
      </c>
      <c r="N152" s="159">
        <v>463761.44999999995</v>
      </c>
      <c r="O152" s="159">
        <v>1435595.46</v>
      </c>
      <c r="P152" s="159">
        <v>1355492.12</v>
      </c>
      <c r="Q152" s="159">
        <v>444463.02</v>
      </c>
      <c r="R152" s="159">
        <v>1649024.25</v>
      </c>
      <c r="S152" s="159">
        <v>1342208.4</v>
      </c>
      <c r="T152" s="159">
        <v>2072831.82</v>
      </c>
      <c r="U152" s="159">
        <v>4158855.84</v>
      </c>
      <c r="V152" s="212">
        <v>14418095.960000001</v>
      </c>
    </row>
    <row r="153" spans="1:22" x14ac:dyDescent="0.25">
      <c r="A153" s="149">
        <v>489</v>
      </c>
      <c r="B153" s="145" t="s">
        <v>164</v>
      </c>
      <c r="C153" s="157">
        <v>46</v>
      </c>
      <c r="D153" s="47">
        <v>10</v>
      </c>
      <c r="E153" s="47">
        <v>93</v>
      </c>
      <c r="F153" s="47">
        <v>59</v>
      </c>
      <c r="G153" s="47">
        <v>57</v>
      </c>
      <c r="H153" s="47">
        <v>900</v>
      </c>
      <c r="I153" s="47">
        <v>370</v>
      </c>
      <c r="J153" s="47">
        <v>230</v>
      </c>
      <c r="K153" s="47">
        <v>103</v>
      </c>
      <c r="L153" s="44">
        <v>1868</v>
      </c>
      <c r="M153" s="159">
        <v>446816.39999999997</v>
      </c>
      <c r="N153" s="159">
        <v>103058.09999999999</v>
      </c>
      <c r="O153" s="159">
        <v>799463.34</v>
      </c>
      <c r="P153" s="159">
        <v>869282.99</v>
      </c>
      <c r="Q153" s="159">
        <v>269514.81</v>
      </c>
      <c r="R153" s="159">
        <v>1041489</v>
      </c>
      <c r="S153" s="159">
        <v>853293.99999999988</v>
      </c>
      <c r="T153" s="159">
        <v>1485206.6</v>
      </c>
      <c r="U153" s="159">
        <v>2303022.3199999998</v>
      </c>
      <c r="V153" s="212">
        <v>8171147.5600000005</v>
      </c>
    </row>
    <row r="154" spans="1:22" x14ac:dyDescent="0.25">
      <c r="A154" s="149">
        <v>491</v>
      </c>
      <c r="B154" s="145" t="s">
        <v>165</v>
      </c>
      <c r="C154" s="157">
        <v>2553</v>
      </c>
      <c r="D154" s="47">
        <v>514</v>
      </c>
      <c r="E154" s="47">
        <v>3140</v>
      </c>
      <c r="F154" s="47">
        <v>1664</v>
      </c>
      <c r="G154" s="47">
        <v>1678</v>
      </c>
      <c r="H154" s="47">
        <v>28742</v>
      </c>
      <c r="I154" s="47">
        <v>7933</v>
      </c>
      <c r="J154" s="47">
        <v>4559</v>
      </c>
      <c r="K154" s="47">
        <v>1800</v>
      </c>
      <c r="L154" s="44">
        <v>52583</v>
      </c>
      <c r="M154" s="159">
        <v>24798310.199999999</v>
      </c>
      <c r="N154" s="159">
        <v>5297186.34</v>
      </c>
      <c r="O154" s="159">
        <v>26992633.199999999</v>
      </c>
      <c r="P154" s="159">
        <v>24516727.039999999</v>
      </c>
      <c r="Q154" s="159">
        <v>7934137.7400000002</v>
      </c>
      <c r="R154" s="159">
        <v>33260529.82</v>
      </c>
      <c r="S154" s="159">
        <v>18295084.599999998</v>
      </c>
      <c r="T154" s="159">
        <v>29439377.780000001</v>
      </c>
      <c r="U154" s="159">
        <v>40246992</v>
      </c>
      <c r="V154" s="212">
        <v>210780978.72</v>
      </c>
    </row>
    <row r="155" spans="1:22" x14ac:dyDescent="0.25">
      <c r="A155" s="149">
        <v>494</v>
      </c>
      <c r="B155" s="145" t="s">
        <v>166</v>
      </c>
      <c r="C155" s="157">
        <v>694</v>
      </c>
      <c r="D155" s="47">
        <v>135</v>
      </c>
      <c r="E155" s="47">
        <v>927</v>
      </c>
      <c r="F155" s="47">
        <v>477</v>
      </c>
      <c r="G155" s="47">
        <v>455</v>
      </c>
      <c r="H155" s="47">
        <v>4577</v>
      </c>
      <c r="I155" s="47">
        <v>956</v>
      </c>
      <c r="J155" s="47">
        <v>466</v>
      </c>
      <c r="K155" s="47">
        <v>216</v>
      </c>
      <c r="L155" s="44">
        <v>8903</v>
      </c>
      <c r="M155" s="159">
        <v>6741099.5999999996</v>
      </c>
      <c r="N155" s="159">
        <v>1391284.3499999999</v>
      </c>
      <c r="O155" s="159">
        <v>7968844.2599999988</v>
      </c>
      <c r="P155" s="159">
        <v>7027931.9700000007</v>
      </c>
      <c r="Q155" s="159">
        <v>2151390.15</v>
      </c>
      <c r="R155" s="159">
        <v>5296550.17</v>
      </c>
      <c r="S155" s="159">
        <v>2204727.1999999997</v>
      </c>
      <c r="T155" s="159">
        <v>3009157.72</v>
      </c>
      <c r="U155" s="159">
        <v>4829639.04</v>
      </c>
      <c r="V155" s="212">
        <v>40620624.460000001</v>
      </c>
    </row>
    <row r="156" spans="1:22" x14ac:dyDescent="0.25">
      <c r="A156" s="149">
        <v>495</v>
      </c>
      <c r="B156" s="145" t="s">
        <v>167</v>
      </c>
      <c r="C156" s="157">
        <v>60</v>
      </c>
      <c r="D156" s="47">
        <v>11</v>
      </c>
      <c r="E156" s="47">
        <v>111</v>
      </c>
      <c r="F156" s="47">
        <v>50</v>
      </c>
      <c r="G156" s="47">
        <v>44</v>
      </c>
      <c r="H156" s="47">
        <v>727</v>
      </c>
      <c r="I156" s="47">
        <v>293</v>
      </c>
      <c r="J156" s="47">
        <v>156</v>
      </c>
      <c r="K156" s="47">
        <v>106</v>
      </c>
      <c r="L156" s="44">
        <v>1558</v>
      </c>
      <c r="M156" s="159">
        <v>582804</v>
      </c>
      <c r="N156" s="159">
        <v>113363.90999999999</v>
      </c>
      <c r="O156" s="159">
        <v>954198.17999999993</v>
      </c>
      <c r="P156" s="159">
        <v>736680.5</v>
      </c>
      <c r="Q156" s="159">
        <v>208046.52</v>
      </c>
      <c r="R156" s="159">
        <v>841291.67</v>
      </c>
      <c r="S156" s="159">
        <v>675716.6</v>
      </c>
      <c r="T156" s="159">
        <v>1007357.52</v>
      </c>
      <c r="U156" s="159">
        <v>2370100.6399999997</v>
      </c>
      <c r="V156" s="212">
        <v>7489559.54</v>
      </c>
    </row>
    <row r="157" spans="1:22" x14ac:dyDescent="0.25">
      <c r="A157" s="149">
        <v>498</v>
      </c>
      <c r="B157" s="145" t="s">
        <v>168</v>
      </c>
      <c r="C157" s="157">
        <v>105</v>
      </c>
      <c r="D157" s="47">
        <v>19</v>
      </c>
      <c r="E157" s="47">
        <v>171</v>
      </c>
      <c r="F157" s="47">
        <v>75</v>
      </c>
      <c r="G157" s="47">
        <v>60</v>
      </c>
      <c r="H157" s="47">
        <v>1216</v>
      </c>
      <c r="I157" s="47">
        <v>366</v>
      </c>
      <c r="J157" s="47">
        <v>214</v>
      </c>
      <c r="K157" s="47">
        <v>71</v>
      </c>
      <c r="L157" s="44">
        <v>2297</v>
      </c>
      <c r="M157" s="159">
        <v>1019907</v>
      </c>
      <c r="N157" s="159">
        <v>195810.38999999998</v>
      </c>
      <c r="O157" s="159">
        <v>1469980.9799999997</v>
      </c>
      <c r="P157" s="159">
        <v>1105020.75</v>
      </c>
      <c r="Q157" s="159">
        <v>283699.8</v>
      </c>
      <c r="R157" s="159">
        <v>1407167.36</v>
      </c>
      <c r="S157" s="159">
        <v>844069.2</v>
      </c>
      <c r="T157" s="159">
        <v>1381887.8800000001</v>
      </c>
      <c r="U157" s="159">
        <v>1587520.24</v>
      </c>
      <c r="V157" s="212">
        <v>9295063.5999999996</v>
      </c>
    </row>
    <row r="158" spans="1:22" x14ac:dyDescent="0.25">
      <c r="A158" s="149">
        <v>499</v>
      </c>
      <c r="B158" s="145" t="s">
        <v>169</v>
      </c>
      <c r="C158" s="157">
        <v>1343</v>
      </c>
      <c r="D158" s="47">
        <v>301</v>
      </c>
      <c r="E158" s="47">
        <v>1655</v>
      </c>
      <c r="F158" s="47">
        <v>788</v>
      </c>
      <c r="G158" s="47">
        <v>693</v>
      </c>
      <c r="H158" s="47">
        <v>10341</v>
      </c>
      <c r="I158" s="47">
        <v>2349</v>
      </c>
      <c r="J158" s="47">
        <v>1333</v>
      </c>
      <c r="K158" s="47">
        <v>650</v>
      </c>
      <c r="L158" s="44">
        <v>19453</v>
      </c>
      <c r="M158" s="159">
        <v>13045096.199999999</v>
      </c>
      <c r="N158" s="159">
        <v>3102048.81</v>
      </c>
      <c r="O158" s="159">
        <v>14227008.899999999</v>
      </c>
      <c r="P158" s="159">
        <v>11610084.68</v>
      </c>
      <c r="Q158" s="159">
        <v>3276732.69</v>
      </c>
      <c r="R158" s="159">
        <v>11966708.610000001</v>
      </c>
      <c r="S158" s="159">
        <v>5417263.7999999998</v>
      </c>
      <c r="T158" s="159">
        <v>8607740.8599999994</v>
      </c>
      <c r="U158" s="159">
        <v>14533636</v>
      </c>
      <c r="V158" s="212">
        <v>85786320.549999982</v>
      </c>
    </row>
    <row r="159" spans="1:22" x14ac:dyDescent="0.25">
      <c r="A159" s="149">
        <v>500</v>
      </c>
      <c r="B159" s="145" t="s">
        <v>170</v>
      </c>
      <c r="C159" s="157">
        <v>702</v>
      </c>
      <c r="D159" s="47">
        <v>170</v>
      </c>
      <c r="E159" s="47">
        <v>1006</v>
      </c>
      <c r="F159" s="47">
        <v>484</v>
      </c>
      <c r="G159" s="47">
        <v>433</v>
      </c>
      <c r="H159" s="47">
        <v>5542</v>
      </c>
      <c r="I159" s="47">
        <v>1184</v>
      </c>
      <c r="J159" s="47">
        <v>577</v>
      </c>
      <c r="K159" s="47">
        <v>169</v>
      </c>
      <c r="L159" s="44">
        <v>10267</v>
      </c>
      <c r="M159" s="159">
        <v>6818806.7999999998</v>
      </c>
      <c r="N159" s="159">
        <v>1751987.7</v>
      </c>
      <c r="O159" s="159">
        <v>8647958.2799999993</v>
      </c>
      <c r="P159" s="159">
        <v>7131067.2400000002</v>
      </c>
      <c r="Q159" s="159">
        <v>2047366.89</v>
      </c>
      <c r="R159" s="159">
        <v>6413257.8200000003</v>
      </c>
      <c r="S159" s="159">
        <v>2730540.8</v>
      </c>
      <c r="T159" s="159">
        <v>3725931.34</v>
      </c>
      <c r="U159" s="159">
        <v>3778745.36</v>
      </c>
      <c r="V159" s="212">
        <v>43045662.230000004</v>
      </c>
    </row>
    <row r="160" spans="1:22" x14ac:dyDescent="0.25">
      <c r="A160" s="149">
        <v>503</v>
      </c>
      <c r="B160" s="145" t="s">
        <v>171</v>
      </c>
      <c r="C160" s="157">
        <v>404</v>
      </c>
      <c r="D160" s="47">
        <v>77</v>
      </c>
      <c r="E160" s="47">
        <v>498</v>
      </c>
      <c r="F160" s="47">
        <v>260</v>
      </c>
      <c r="G160" s="47">
        <v>242</v>
      </c>
      <c r="H160" s="47">
        <v>4086</v>
      </c>
      <c r="I160" s="47">
        <v>1151</v>
      </c>
      <c r="J160" s="47">
        <v>644</v>
      </c>
      <c r="K160" s="47">
        <v>283</v>
      </c>
      <c r="L160" s="44">
        <v>7645</v>
      </c>
      <c r="M160" s="159">
        <v>3924213.5999999996</v>
      </c>
      <c r="N160" s="159">
        <v>793547.37</v>
      </c>
      <c r="O160" s="159">
        <v>4280997.2399999993</v>
      </c>
      <c r="P160" s="159">
        <v>3830738.6</v>
      </c>
      <c r="Q160" s="159">
        <v>1144255.8599999999</v>
      </c>
      <c r="R160" s="159">
        <v>4728360.0600000005</v>
      </c>
      <c r="S160" s="159">
        <v>2654436.1999999997</v>
      </c>
      <c r="T160" s="159">
        <v>4158578.48</v>
      </c>
      <c r="U160" s="159">
        <v>6327721.5199999996</v>
      </c>
      <c r="V160" s="212">
        <v>31842848.929999996</v>
      </c>
    </row>
    <row r="161" spans="1:22" x14ac:dyDescent="0.25">
      <c r="A161" s="149">
        <v>504</v>
      </c>
      <c r="B161" s="145" t="s">
        <v>172</v>
      </c>
      <c r="C161" s="157">
        <v>87</v>
      </c>
      <c r="D161" s="47">
        <v>27</v>
      </c>
      <c r="E161" s="47">
        <v>129</v>
      </c>
      <c r="F161" s="47">
        <v>68</v>
      </c>
      <c r="G161" s="47">
        <v>47</v>
      </c>
      <c r="H161" s="47">
        <v>962</v>
      </c>
      <c r="I161" s="47">
        <v>301</v>
      </c>
      <c r="J161" s="47">
        <v>184</v>
      </c>
      <c r="K161" s="47">
        <v>66</v>
      </c>
      <c r="L161" s="44">
        <v>1871</v>
      </c>
      <c r="M161" s="159">
        <v>845065.79999999993</v>
      </c>
      <c r="N161" s="159">
        <v>278256.87</v>
      </c>
      <c r="O161" s="159">
        <v>1108933.0199999998</v>
      </c>
      <c r="P161" s="159">
        <v>1001885.48</v>
      </c>
      <c r="Q161" s="159">
        <v>222231.51</v>
      </c>
      <c r="R161" s="159">
        <v>1113236.02</v>
      </c>
      <c r="S161" s="159">
        <v>694166.2</v>
      </c>
      <c r="T161" s="159">
        <v>1188165.28</v>
      </c>
      <c r="U161" s="159">
        <v>1475723.0399999998</v>
      </c>
      <c r="V161" s="212">
        <v>7927663.2199999997</v>
      </c>
    </row>
    <row r="162" spans="1:22" x14ac:dyDescent="0.25">
      <c r="A162" s="149">
        <v>505</v>
      </c>
      <c r="B162" s="145" t="s">
        <v>173</v>
      </c>
      <c r="C162" s="157">
        <v>1301</v>
      </c>
      <c r="D162" s="47">
        <v>290</v>
      </c>
      <c r="E162" s="47">
        <v>1824</v>
      </c>
      <c r="F162" s="47">
        <v>908</v>
      </c>
      <c r="G162" s="47">
        <v>845</v>
      </c>
      <c r="H162" s="47">
        <v>11539</v>
      </c>
      <c r="I162" s="47">
        <v>2439</v>
      </c>
      <c r="J162" s="47">
        <v>1201</v>
      </c>
      <c r="K162" s="47">
        <v>436</v>
      </c>
      <c r="L162" s="44">
        <v>20783</v>
      </c>
      <c r="M162" s="159">
        <v>12637133.4</v>
      </c>
      <c r="N162" s="159">
        <v>2988684.9</v>
      </c>
      <c r="O162" s="159">
        <v>15679797.119999999</v>
      </c>
      <c r="P162" s="159">
        <v>13378117.880000001</v>
      </c>
      <c r="Q162" s="159">
        <v>3995438.85</v>
      </c>
      <c r="R162" s="159">
        <v>13353046.190000001</v>
      </c>
      <c r="S162" s="159">
        <v>5624821.7999999998</v>
      </c>
      <c r="T162" s="159">
        <v>7755361.4199999999</v>
      </c>
      <c r="U162" s="159">
        <v>9748715.8399999999</v>
      </c>
      <c r="V162" s="212">
        <v>85161117.400000006</v>
      </c>
    </row>
    <row r="163" spans="1:22" x14ac:dyDescent="0.25">
      <c r="A163" s="149">
        <v>507</v>
      </c>
      <c r="B163" s="145" t="s">
        <v>174</v>
      </c>
      <c r="C163" s="157">
        <v>197</v>
      </c>
      <c r="D163" s="47">
        <v>44</v>
      </c>
      <c r="E163" s="47">
        <v>305</v>
      </c>
      <c r="F163" s="47">
        <v>155</v>
      </c>
      <c r="G163" s="47">
        <v>139</v>
      </c>
      <c r="H163" s="47">
        <v>2710</v>
      </c>
      <c r="I163" s="47">
        <v>1187</v>
      </c>
      <c r="J163" s="47">
        <v>673</v>
      </c>
      <c r="K163" s="47">
        <v>266</v>
      </c>
      <c r="L163" s="44">
        <v>5676</v>
      </c>
      <c r="M163" s="159">
        <v>1913539.7999999998</v>
      </c>
      <c r="N163" s="159">
        <v>453455.63999999996</v>
      </c>
      <c r="O163" s="159">
        <v>2621895.9</v>
      </c>
      <c r="P163" s="159">
        <v>2283709.5500000003</v>
      </c>
      <c r="Q163" s="159">
        <v>657237.87</v>
      </c>
      <c r="R163" s="159">
        <v>3136039.1</v>
      </c>
      <c r="S163" s="159">
        <v>2737459.4</v>
      </c>
      <c r="T163" s="159">
        <v>4345843.66</v>
      </c>
      <c r="U163" s="159">
        <v>5947611.04</v>
      </c>
      <c r="V163" s="212">
        <v>24096791.960000001</v>
      </c>
    </row>
    <row r="164" spans="1:22" x14ac:dyDescent="0.25">
      <c r="A164" s="149">
        <v>508</v>
      </c>
      <c r="B164" s="145" t="s">
        <v>175</v>
      </c>
      <c r="C164" s="157">
        <v>367</v>
      </c>
      <c r="D164" s="47">
        <v>65</v>
      </c>
      <c r="E164" s="47">
        <v>517</v>
      </c>
      <c r="F164" s="47">
        <v>253</v>
      </c>
      <c r="G164" s="47">
        <v>269</v>
      </c>
      <c r="H164" s="47">
        <v>4750</v>
      </c>
      <c r="I164" s="47">
        <v>1922</v>
      </c>
      <c r="J164" s="47">
        <v>1062</v>
      </c>
      <c r="K164" s="47">
        <v>468</v>
      </c>
      <c r="L164" s="44">
        <v>9673</v>
      </c>
      <c r="M164" s="159">
        <v>3564817.8</v>
      </c>
      <c r="N164" s="159">
        <v>669877.65</v>
      </c>
      <c r="O164" s="159">
        <v>4444328.46</v>
      </c>
      <c r="P164" s="159">
        <v>3727603.33</v>
      </c>
      <c r="Q164" s="159">
        <v>1271920.77</v>
      </c>
      <c r="R164" s="159">
        <v>5496747.5</v>
      </c>
      <c r="S164" s="159">
        <v>4432516.3999999994</v>
      </c>
      <c r="T164" s="159">
        <v>6857780.04</v>
      </c>
      <c r="U164" s="159">
        <v>10464217.92</v>
      </c>
      <c r="V164" s="212">
        <v>40929809.869999997</v>
      </c>
    </row>
    <row r="165" spans="1:22" x14ac:dyDescent="0.25">
      <c r="A165" s="149">
        <v>529</v>
      </c>
      <c r="B165" s="145" t="s">
        <v>176</v>
      </c>
      <c r="C165" s="157">
        <v>920</v>
      </c>
      <c r="D165" s="47">
        <v>199</v>
      </c>
      <c r="E165" s="47">
        <v>1282</v>
      </c>
      <c r="F165" s="47">
        <v>716</v>
      </c>
      <c r="G165" s="47">
        <v>666</v>
      </c>
      <c r="H165" s="47">
        <v>10526</v>
      </c>
      <c r="I165" s="47">
        <v>3033</v>
      </c>
      <c r="J165" s="47">
        <v>1562</v>
      </c>
      <c r="K165" s="47">
        <v>523</v>
      </c>
      <c r="L165" s="44">
        <v>19427</v>
      </c>
      <c r="M165" s="159">
        <v>8936328</v>
      </c>
      <c r="N165" s="159">
        <v>2050856.19</v>
      </c>
      <c r="O165" s="159">
        <v>11020559.159999998</v>
      </c>
      <c r="P165" s="159">
        <v>10549264.76</v>
      </c>
      <c r="Q165" s="159">
        <v>3149067.78</v>
      </c>
      <c r="R165" s="159">
        <v>12180792.460000001</v>
      </c>
      <c r="S165" s="159">
        <v>6994704.5999999996</v>
      </c>
      <c r="T165" s="159">
        <v>10086490.040000001</v>
      </c>
      <c r="U165" s="159">
        <v>11693987.119999999</v>
      </c>
      <c r="V165" s="212">
        <v>76662050.109999999</v>
      </c>
    </row>
    <row r="166" spans="1:22" x14ac:dyDescent="0.25">
      <c r="A166" s="149">
        <v>531</v>
      </c>
      <c r="B166" s="145" t="s">
        <v>177</v>
      </c>
      <c r="C166" s="157">
        <v>229</v>
      </c>
      <c r="D166" s="47">
        <v>60</v>
      </c>
      <c r="E166" s="47">
        <v>359</v>
      </c>
      <c r="F166" s="47">
        <v>193</v>
      </c>
      <c r="G166" s="47">
        <v>190</v>
      </c>
      <c r="H166" s="47">
        <v>2717</v>
      </c>
      <c r="I166" s="47">
        <v>809</v>
      </c>
      <c r="J166" s="47">
        <v>515</v>
      </c>
      <c r="K166" s="47">
        <v>184</v>
      </c>
      <c r="L166" s="44">
        <v>5256</v>
      </c>
      <c r="M166" s="159">
        <v>2224368.6</v>
      </c>
      <c r="N166" s="159">
        <v>618348.6</v>
      </c>
      <c r="O166" s="159">
        <v>3086100.42</v>
      </c>
      <c r="P166" s="159">
        <v>2843586.73</v>
      </c>
      <c r="Q166" s="159">
        <v>898382.7</v>
      </c>
      <c r="R166" s="159">
        <v>3144139.5700000003</v>
      </c>
      <c r="S166" s="159">
        <v>1865715.7999999998</v>
      </c>
      <c r="T166" s="159">
        <v>3325571.3</v>
      </c>
      <c r="U166" s="159">
        <v>4114136.96</v>
      </c>
      <c r="V166" s="212">
        <v>22120350.68</v>
      </c>
    </row>
    <row r="167" spans="1:22" x14ac:dyDescent="0.25">
      <c r="A167" s="149">
        <v>535</v>
      </c>
      <c r="B167" s="145" t="s">
        <v>178</v>
      </c>
      <c r="C167" s="157">
        <v>784</v>
      </c>
      <c r="D167" s="47">
        <v>157</v>
      </c>
      <c r="E167" s="47">
        <v>1081</v>
      </c>
      <c r="F167" s="47">
        <v>504</v>
      </c>
      <c r="G167" s="47">
        <v>476</v>
      </c>
      <c r="H167" s="47">
        <v>5049</v>
      </c>
      <c r="I167" s="47">
        <v>1369</v>
      </c>
      <c r="J167" s="47">
        <v>744</v>
      </c>
      <c r="K167" s="47">
        <v>336</v>
      </c>
      <c r="L167" s="44">
        <v>10500</v>
      </c>
      <c r="M167" s="159">
        <v>7615305.5999999996</v>
      </c>
      <c r="N167" s="159">
        <v>1618012.17</v>
      </c>
      <c r="O167" s="159">
        <v>9292686.7799999993</v>
      </c>
      <c r="P167" s="159">
        <v>7425739.4400000004</v>
      </c>
      <c r="Q167" s="159">
        <v>2250685.08</v>
      </c>
      <c r="R167" s="159">
        <v>5842753.29</v>
      </c>
      <c r="S167" s="159">
        <v>3157187.8</v>
      </c>
      <c r="T167" s="159">
        <v>4804320.4800000004</v>
      </c>
      <c r="U167" s="159">
        <v>7512771.8399999999</v>
      </c>
      <c r="V167" s="212">
        <v>49519462.480000004</v>
      </c>
    </row>
    <row r="168" spans="1:22" x14ac:dyDescent="0.25">
      <c r="A168" s="149">
        <v>536</v>
      </c>
      <c r="B168" s="145" t="s">
        <v>179</v>
      </c>
      <c r="C168" s="157">
        <v>2083</v>
      </c>
      <c r="D168" s="47">
        <v>425</v>
      </c>
      <c r="E168" s="47">
        <v>2881</v>
      </c>
      <c r="F168" s="47">
        <v>1418</v>
      </c>
      <c r="G168" s="47">
        <v>1218</v>
      </c>
      <c r="H168" s="47">
        <v>19287</v>
      </c>
      <c r="I168" s="47">
        <v>4174</v>
      </c>
      <c r="J168" s="47">
        <v>2130</v>
      </c>
      <c r="K168" s="47">
        <v>860</v>
      </c>
      <c r="L168" s="44">
        <v>34476</v>
      </c>
      <c r="M168" s="159">
        <v>20233012.199999999</v>
      </c>
      <c r="N168" s="159">
        <v>4379969.25</v>
      </c>
      <c r="O168" s="159">
        <v>24766170.779999997</v>
      </c>
      <c r="P168" s="159">
        <v>20892258.98</v>
      </c>
      <c r="Q168" s="159">
        <v>5759105.9399999995</v>
      </c>
      <c r="R168" s="159">
        <v>22319109.27</v>
      </c>
      <c r="S168" s="159">
        <v>9626078.7999999989</v>
      </c>
      <c r="T168" s="159">
        <v>13754304.6</v>
      </c>
      <c r="U168" s="159">
        <v>19229118.399999999</v>
      </c>
      <c r="V168" s="212">
        <v>140959128.21999997</v>
      </c>
    </row>
    <row r="169" spans="1:22" x14ac:dyDescent="0.25">
      <c r="A169" s="149">
        <v>538</v>
      </c>
      <c r="B169" s="145" t="s">
        <v>180</v>
      </c>
      <c r="C169" s="157">
        <v>279</v>
      </c>
      <c r="D169" s="47">
        <v>52</v>
      </c>
      <c r="E169" s="47">
        <v>417</v>
      </c>
      <c r="F169" s="47">
        <v>219</v>
      </c>
      <c r="G169" s="47">
        <v>174</v>
      </c>
      <c r="H169" s="47">
        <v>2583</v>
      </c>
      <c r="I169" s="47">
        <v>583</v>
      </c>
      <c r="J169" s="47">
        <v>259</v>
      </c>
      <c r="K169" s="47">
        <v>127</v>
      </c>
      <c r="L169" s="44">
        <v>4693</v>
      </c>
      <c r="M169" s="159">
        <v>2710038.6</v>
      </c>
      <c r="N169" s="159">
        <v>535902.12</v>
      </c>
      <c r="O169" s="159">
        <v>3584690.4599999995</v>
      </c>
      <c r="P169" s="159">
        <v>3226660.5900000003</v>
      </c>
      <c r="Q169" s="159">
        <v>822729.42</v>
      </c>
      <c r="R169" s="159">
        <v>2989073.43</v>
      </c>
      <c r="S169" s="159">
        <v>1344514.5999999999</v>
      </c>
      <c r="T169" s="159">
        <v>1672471.78</v>
      </c>
      <c r="U169" s="159">
        <v>2839648.88</v>
      </c>
      <c r="V169" s="212">
        <v>19725729.879999999</v>
      </c>
    </row>
    <row r="170" spans="1:22" x14ac:dyDescent="0.25">
      <c r="A170" s="149">
        <v>541</v>
      </c>
      <c r="B170" s="145" t="s">
        <v>181</v>
      </c>
      <c r="C170" s="157">
        <v>349</v>
      </c>
      <c r="D170" s="47">
        <v>82</v>
      </c>
      <c r="E170" s="47">
        <v>472</v>
      </c>
      <c r="F170" s="47">
        <v>288</v>
      </c>
      <c r="G170" s="47">
        <v>274</v>
      </c>
      <c r="H170" s="47">
        <v>4632</v>
      </c>
      <c r="I170" s="47">
        <v>1879</v>
      </c>
      <c r="J170" s="47">
        <v>1057</v>
      </c>
      <c r="K170" s="47">
        <v>468</v>
      </c>
      <c r="L170" s="44">
        <v>9501</v>
      </c>
      <c r="M170" s="159">
        <v>3389976.6</v>
      </c>
      <c r="N170" s="159">
        <v>845076.41999999993</v>
      </c>
      <c r="O170" s="159">
        <v>4057491.3599999994</v>
      </c>
      <c r="P170" s="159">
        <v>4243279.68</v>
      </c>
      <c r="Q170" s="159">
        <v>1295562.42</v>
      </c>
      <c r="R170" s="159">
        <v>5360196.72</v>
      </c>
      <c r="S170" s="159">
        <v>4333349.8</v>
      </c>
      <c r="T170" s="159">
        <v>6825492.9400000004</v>
      </c>
      <c r="U170" s="159">
        <v>10464217.92</v>
      </c>
      <c r="V170" s="212">
        <v>40814643.859999999</v>
      </c>
    </row>
    <row r="171" spans="1:22" x14ac:dyDescent="0.25">
      <c r="A171" s="149">
        <v>543</v>
      </c>
      <c r="B171" s="145" t="s">
        <v>182</v>
      </c>
      <c r="C171" s="157">
        <v>2849</v>
      </c>
      <c r="D171" s="47">
        <v>621</v>
      </c>
      <c r="E171" s="47">
        <v>3833</v>
      </c>
      <c r="F171" s="47">
        <v>1968</v>
      </c>
      <c r="G171" s="47">
        <v>1889</v>
      </c>
      <c r="H171" s="47">
        <v>25063</v>
      </c>
      <c r="I171" s="47">
        <v>4383</v>
      </c>
      <c r="J171" s="47">
        <v>2385</v>
      </c>
      <c r="K171" s="47">
        <v>672</v>
      </c>
      <c r="L171" s="44">
        <v>43663</v>
      </c>
      <c r="M171" s="159">
        <v>27673476.599999998</v>
      </c>
      <c r="N171" s="159">
        <v>6399908.0099999998</v>
      </c>
      <c r="O171" s="159">
        <v>32949924.539999995</v>
      </c>
      <c r="P171" s="159">
        <v>28995744.48</v>
      </c>
      <c r="Q171" s="159">
        <v>8931815.3699999992</v>
      </c>
      <c r="R171" s="159">
        <v>29003154.23</v>
      </c>
      <c r="S171" s="159">
        <v>10108074.6</v>
      </c>
      <c r="T171" s="159">
        <v>15400946.699999999</v>
      </c>
      <c r="U171" s="159">
        <v>15025543.68</v>
      </c>
      <c r="V171" s="212">
        <v>174488588.21000001</v>
      </c>
    </row>
    <row r="172" spans="1:22" x14ac:dyDescent="0.25">
      <c r="A172" s="149">
        <v>545</v>
      </c>
      <c r="B172" s="145" t="s">
        <v>183</v>
      </c>
      <c r="C172" s="157">
        <v>603</v>
      </c>
      <c r="D172" s="47">
        <v>111</v>
      </c>
      <c r="E172" s="47">
        <v>597</v>
      </c>
      <c r="F172" s="47">
        <v>282</v>
      </c>
      <c r="G172" s="47">
        <v>260</v>
      </c>
      <c r="H172" s="47">
        <v>4961</v>
      </c>
      <c r="I172" s="47">
        <v>1339</v>
      </c>
      <c r="J172" s="47">
        <v>894</v>
      </c>
      <c r="K172" s="47">
        <v>511</v>
      </c>
      <c r="L172" s="44">
        <v>9558</v>
      </c>
      <c r="M172" s="159">
        <v>5857180.2000000002</v>
      </c>
      <c r="N172" s="159">
        <v>1143944.9099999999</v>
      </c>
      <c r="O172" s="159">
        <v>5132038.8599999994</v>
      </c>
      <c r="P172" s="159">
        <v>4154878.02</v>
      </c>
      <c r="Q172" s="159">
        <v>1229365.8</v>
      </c>
      <c r="R172" s="159">
        <v>5740918.8100000005</v>
      </c>
      <c r="S172" s="159">
        <v>3088001.8</v>
      </c>
      <c r="T172" s="159">
        <v>5772933.4800000004</v>
      </c>
      <c r="U172" s="159">
        <v>11425673.84</v>
      </c>
      <c r="V172" s="212">
        <v>43544935.719999999</v>
      </c>
    </row>
    <row r="173" spans="1:22" x14ac:dyDescent="0.25">
      <c r="A173" s="149">
        <v>560</v>
      </c>
      <c r="B173" s="145" t="s">
        <v>184</v>
      </c>
      <c r="C173" s="157">
        <v>883</v>
      </c>
      <c r="D173" s="47">
        <v>174</v>
      </c>
      <c r="E173" s="47">
        <v>1168</v>
      </c>
      <c r="F173" s="47">
        <v>601</v>
      </c>
      <c r="G173" s="47">
        <v>544</v>
      </c>
      <c r="H173" s="47">
        <v>8450</v>
      </c>
      <c r="I173" s="47">
        <v>2329</v>
      </c>
      <c r="J173" s="47">
        <v>1248</v>
      </c>
      <c r="K173" s="47">
        <v>485</v>
      </c>
      <c r="L173" s="44">
        <v>15882</v>
      </c>
      <c r="M173" s="159">
        <v>8576932.1999999993</v>
      </c>
      <c r="N173" s="159">
        <v>1793210.94</v>
      </c>
      <c r="O173" s="159">
        <v>10040571.84</v>
      </c>
      <c r="P173" s="159">
        <v>8854899.6100000013</v>
      </c>
      <c r="Q173" s="159">
        <v>2572211.52</v>
      </c>
      <c r="R173" s="159">
        <v>9778424.5</v>
      </c>
      <c r="S173" s="159">
        <v>5371139.7999999998</v>
      </c>
      <c r="T173" s="159">
        <v>8058860.1600000001</v>
      </c>
      <c r="U173" s="159">
        <v>10844328.399999999</v>
      </c>
      <c r="V173" s="212">
        <v>65890578.969999991</v>
      </c>
    </row>
    <row r="174" spans="1:22" x14ac:dyDescent="0.25">
      <c r="A174" s="149">
        <v>561</v>
      </c>
      <c r="B174" s="145" t="s">
        <v>185</v>
      </c>
      <c r="C174" s="157">
        <v>66</v>
      </c>
      <c r="D174" s="47">
        <v>21</v>
      </c>
      <c r="E174" s="47">
        <v>104</v>
      </c>
      <c r="F174" s="47">
        <v>45</v>
      </c>
      <c r="G174" s="47">
        <v>60</v>
      </c>
      <c r="H174" s="47">
        <v>667</v>
      </c>
      <c r="I174" s="47">
        <v>194</v>
      </c>
      <c r="J174" s="47">
        <v>106</v>
      </c>
      <c r="K174" s="47">
        <v>71</v>
      </c>
      <c r="L174" s="44">
        <v>1334</v>
      </c>
      <c r="M174" s="159">
        <v>641084.4</v>
      </c>
      <c r="N174" s="159">
        <v>216422.00999999998</v>
      </c>
      <c r="O174" s="159">
        <v>894023.5199999999</v>
      </c>
      <c r="P174" s="159">
        <v>663012.45000000007</v>
      </c>
      <c r="Q174" s="159">
        <v>283699.8</v>
      </c>
      <c r="R174" s="159">
        <v>771859.07000000007</v>
      </c>
      <c r="S174" s="159">
        <v>447402.8</v>
      </c>
      <c r="T174" s="159">
        <v>684486.52</v>
      </c>
      <c r="U174" s="159">
        <v>1587520.24</v>
      </c>
      <c r="V174" s="212">
        <v>6189510.8100000005</v>
      </c>
    </row>
    <row r="175" spans="1:22" x14ac:dyDescent="0.25">
      <c r="A175" s="149">
        <v>562</v>
      </c>
      <c r="B175" s="145" t="s">
        <v>186</v>
      </c>
      <c r="C175" s="157">
        <v>415</v>
      </c>
      <c r="D175" s="47">
        <v>93</v>
      </c>
      <c r="E175" s="47">
        <v>592</v>
      </c>
      <c r="F175" s="47">
        <v>324</v>
      </c>
      <c r="G175" s="47">
        <v>279</v>
      </c>
      <c r="H175" s="47">
        <v>4594</v>
      </c>
      <c r="I175" s="47">
        <v>1483</v>
      </c>
      <c r="J175" s="47">
        <v>841</v>
      </c>
      <c r="K175" s="47">
        <v>387</v>
      </c>
      <c r="L175" s="44">
        <v>9008</v>
      </c>
      <c r="M175" s="159">
        <v>4031061</v>
      </c>
      <c r="N175" s="159">
        <v>958440.33</v>
      </c>
      <c r="O175" s="159">
        <v>5089056.96</v>
      </c>
      <c r="P175" s="159">
        <v>4773689.6400000006</v>
      </c>
      <c r="Q175" s="159">
        <v>1319204.07</v>
      </c>
      <c r="R175" s="159">
        <v>5316222.74</v>
      </c>
      <c r="S175" s="159">
        <v>3420094.5999999996</v>
      </c>
      <c r="T175" s="159">
        <v>5430690.2199999997</v>
      </c>
      <c r="U175" s="159">
        <v>8653103.2799999993</v>
      </c>
      <c r="V175" s="212">
        <v>38991562.840000004</v>
      </c>
    </row>
    <row r="176" spans="1:22" x14ac:dyDescent="0.25">
      <c r="A176" s="149">
        <v>563</v>
      </c>
      <c r="B176" s="145" t="s">
        <v>187</v>
      </c>
      <c r="C176" s="157">
        <v>384</v>
      </c>
      <c r="D176" s="47">
        <v>90</v>
      </c>
      <c r="E176" s="47">
        <v>568</v>
      </c>
      <c r="F176" s="47">
        <v>310</v>
      </c>
      <c r="G176" s="47">
        <v>296</v>
      </c>
      <c r="H176" s="47">
        <v>3532</v>
      </c>
      <c r="I176" s="47">
        <v>1049</v>
      </c>
      <c r="J176" s="47">
        <v>600</v>
      </c>
      <c r="K176" s="47">
        <v>326</v>
      </c>
      <c r="L176" s="44">
        <v>7155</v>
      </c>
      <c r="M176" s="159">
        <v>3729945.5999999996</v>
      </c>
      <c r="N176" s="159">
        <v>927522.89999999991</v>
      </c>
      <c r="O176" s="159">
        <v>4882743.84</v>
      </c>
      <c r="P176" s="159">
        <v>4567419.1000000006</v>
      </c>
      <c r="Q176" s="159">
        <v>1399585.68</v>
      </c>
      <c r="R176" s="159">
        <v>4087265.72</v>
      </c>
      <c r="S176" s="159">
        <v>2419203.7999999998</v>
      </c>
      <c r="T176" s="159">
        <v>3874452</v>
      </c>
      <c r="U176" s="159">
        <v>7289177.4399999995</v>
      </c>
      <c r="V176" s="212">
        <v>33177316.079999998</v>
      </c>
    </row>
    <row r="177" spans="1:22" x14ac:dyDescent="0.25">
      <c r="A177" s="149">
        <v>564</v>
      </c>
      <c r="B177" s="145" t="s">
        <v>188</v>
      </c>
      <c r="C177" s="157">
        <v>12744</v>
      </c>
      <c r="D177" s="47">
        <v>2425</v>
      </c>
      <c r="E177" s="47">
        <v>15777</v>
      </c>
      <c r="F177" s="47">
        <v>7779</v>
      </c>
      <c r="G177" s="47">
        <v>7739</v>
      </c>
      <c r="H177" s="47">
        <v>126508</v>
      </c>
      <c r="I177" s="47">
        <v>20127</v>
      </c>
      <c r="J177" s="47">
        <v>10269</v>
      </c>
      <c r="K177" s="47">
        <v>3959</v>
      </c>
      <c r="L177" s="44">
        <v>207327</v>
      </c>
      <c r="M177" s="159">
        <v>123787569.59999999</v>
      </c>
      <c r="N177" s="159">
        <v>24991589.25</v>
      </c>
      <c r="O177" s="159">
        <v>135625087.25999999</v>
      </c>
      <c r="P177" s="159">
        <v>114612752.19</v>
      </c>
      <c r="Q177" s="159">
        <v>36592545.869999997</v>
      </c>
      <c r="R177" s="159">
        <v>146396322.68000001</v>
      </c>
      <c r="S177" s="159">
        <v>46416887.399999999</v>
      </c>
      <c r="T177" s="159">
        <v>66311245.980000004</v>
      </c>
      <c r="U177" s="159">
        <v>88521022.959999993</v>
      </c>
      <c r="V177" s="212">
        <v>783255023.19000006</v>
      </c>
    </row>
    <row r="178" spans="1:22" x14ac:dyDescent="0.25">
      <c r="A178" s="149">
        <v>576</v>
      </c>
      <c r="B178" s="145" t="s">
        <v>189</v>
      </c>
      <c r="C178" s="157">
        <v>87</v>
      </c>
      <c r="D178" s="47">
        <v>15</v>
      </c>
      <c r="E178" s="47">
        <v>128</v>
      </c>
      <c r="F178" s="47">
        <v>78</v>
      </c>
      <c r="G178" s="47">
        <v>79</v>
      </c>
      <c r="H178" s="47">
        <v>1292</v>
      </c>
      <c r="I178" s="47">
        <v>633</v>
      </c>
      <c r="J178" s="47">
        <v>391</v>
      </c>
      <c r="K178" s="47">
        <v>158</v>
      </c>
      <c r="L178" s="44">
        <v>2861</v>
      </c>
      <c r="M178" s="159">
        <v>845065.79999999993</v>
      </c>
      <c r="N178" s="159">
        <v>154587.15</v>
      </c>
      <c r="O178" s="159">
        <v>1100336.6399999999</v>
      </c>
      <c r="P178" s="159">
        <v>1149221.58</v>
      </c>
      <c r="Q178" s="159">
        <v>373538.07</v>
      </c>
      <c r="R178" s="159">
        <v>1495115.32</v>
      </c>
      <c r="S178" s="159">
        <v>1459824.5999999999</v>
      </c>
      <c r="T178" s="159">
        <v>2524851.2200000002</v>
      </c>
      <c r="U178" s="159">
        <v>3532791.52</v>
      </c>
      <c r="V178" s="212">
        <v>12635331.899999999</v>
      </c>
    </row>
    <row r="179" spans="1:22" x14ac:dyDescent="0.25">
      <c r="A179" s="149">
        <v>577</v>
      </c>
      <c r="B179" s="145" t="s">
        <v>190</v>
      </c>
      <c r="C179" s="157">
        <v>751</v>
      </c>
      <c r="D179" s="47">
        <v>149</v>
      </c>
      <c r="E179" s="47">
        <v>919</v>
      </c>
      <c r="F179" s="47">
        <v>408</v>
      </c>
      <c r="G179" s="47">
        <v>371</v>
      </c>
      <c r="H179" s="47">
        <v>5889</v>
      </c>
      <c r="I179" s="47">
        <v>1431</v>
      </c>
      <c r="J179" s="47">
        <v>719</v>
      </c>
      <c r="K179" s="47">
        <v>285</v>
      </c>
      <c r="L179" s="44">
        <v>10922</v>
      </c>
      <c r="M179" s="159">
        <v>7294763.3999999994</v>
      </c>
      <c r="N179" s="159">
        <v>1535565.69</v>
      </c>
      <c r="O179" s="159">
        <v>7900073.2199999988</v>
      </c>
      <c r="P179" s="159">
        <v>6011312.8799999999</v>
      </c>
      <c r="Q179" s="159">
        <v>1754210.43</v>
      </c>
      <c r="R179" s="159">
        <v>6814809.6900000004</v>
      </c>
      <c r="S179" s="159">
        <v>3300172.1999999997</v>
      </c>
      <c r="T179" s="159">
        <v>4642884.9800000004</v>
      </c>
      <c r="U179" s="159">
        <v>6372440.3999999994</v>
      </c>
      <c r="V179" s="212">
        <v>45626232.889999993</v>
      </c>
    </row>
    <row r="180" spans="1:22" x14ac:dyDescent="0.25">
      <c r="A180" s="149">
        <v>578</v>
      </c>
      <c r="B180" s="145" t="s">
        <v>191</v>
      </c>
      <c r="C180" s="157">
        <v>114</v>
      </c>
      <c r="D180" s="47">
        <v>38</v>
      </c>
      <c r="E180" s="47">
        <v>182</v>
      </c>
      <c r="F180" s="47">
        <v>100</v>
      </c>
      <c r="G180" s="47">
        <v>94</v>
      </c>
      <c r="H180" s="47">
        <v>1605</v>
      </c>
      <c r="I180" s="47">
        <v>624</v>
      </c>
      <c r="J180" s="47">
        <v>345</v>
      </c>
      <c r="K180" s="47">
        <v>133</v>
      </c>
      <c r="L180" s="44">
        <v>3235</v>
      </c>
      <c r="M180" s="159">
        <v>1107327.5999999999</v>
      </c>
      <c r="N180" s="159">
        <v>391620.77999999997</v>
      </c>
      <c r="O180" s="159">
        <v>1564541.16</v>
      </c>
      <c r="P180" s="159">
        <v>1473361</v>
      </c>
      <c r="Q180" s="159">
        <v>444463.02</v>
      </c>
      <c r="R180" s="159">
        <v>1857322.05</v>
      </c>
      <c r="S180" s="159">
        <v>1439068.7999999998</v>
      </c>
      <c r="T180" s="159">
        <v>2227809.9</v>
      </c>
      <c r="U180" s="159">
        <v>2973805.52</v>
      </c>
      <c r="V180" s="212">
        <v>13479319.83</v>
      </c>
    </row>
    <row r="181" spans="1:22" x14ac:dyDescent="0.25">
      <c r="A181" s="149">
        <v>580</v>
      </c>
      <c r="B181" s="145" t="s">
        <v>192</v>
      </c>
      <c r="C181" s="157">
        <v>163</v>
      </c>
      <c r="D181" s="47">
        <v>33</v>
      </c>
      <c r="E181" s="47">
        <v>206</v>
      </c>
      <c r="F181" s="47">
        <v>104</v>
      </c>
      <c r="G181" s="47">
        <v>85</v>
      </c>
      <c r="H181" s="47">
        <v>2167</v>
      </c>
      <c r="I181" s="47">
        <v>1041</v>
      </c>
      <c r="J181" s="47">
        <v>623</v>
      </c>
      <c r="K181" s="47">
        <v>233</v>
      </c>
      <c r="L181" s="44">
        <v>4655</v>
      </c>
      <c r="M181" s="159">
        <v>1583284.2</v>
      </c>
      <c r="N181" s="159">
        <v>340091.73</v>
      </c>
      <c r="O181" s="159">
        <v>1770854.2799999998</v>
      </c>
      <c r="P181" s="159">
        <v>1532295.44</v>
      </c>
      <c r="Q181" s="159">
        <v>401908.05</v>
      </c>
      <c r="R181" s="159">
        <v>2507674.0700000003</v>
      </c>
      <c r="S181" s="159">
        <v>2400754.1999999997</v>
      </c>
      <c r="T181" s="159">
        <v>4022972.66</v>
      </c>
      <c r="U181" s="159">
        <v>5209749.5199999996</v>
      </c>
      <c r="V181" s="212">
        <v>19769584.149999999</v>
      </c>
    </row>
    <row r="182" spans="1:22" x14ac:dyDescent="0.25">
      <c r="A182" s="149">
        <v>581</v>
      </c>
      <c r="B182" s="145" t="s">
        <v>193</v>
      </c>
      <c r="C182" s="157">
        <v>307</v>
      </c>
      <c r="D182" s="47">
        <v>60</v>
      </c>
      <c r="E182" s="47">
        <v>369</v>
      </c>
      <c r="F182" s="47">
        <v>200</v>
      </c>
      <c r="G182" s="47">
        <v>180</v>
      </c>
      <c r="H182" s="47">
        <v>3119</v>
      </c>
      <c r="I182" s="47">
        <v>1179</v>
      </c>
      <c r="J182" s="47">
        <v>678</v>
      </c>
      <c r="K182" s="47">
        <v>260</v>
      </c>
      <c r="L182" s="44">
        <v>6352</v>
      </c>
      <c r="M182" s="159">
        <v>2982013.8</v>
      </c>
      <c r="N182" s="159">
        <v>618348.6</v>
      </c>
      <c r="O182" s="159">
        <v>3172064.2199999997</v>
      </c>
      <c r="P182" s="159">
        <v>2946722</v>
      </c>
      <c r="Q182" s="159">
        <v>851099.4</v>
      </c>
      <c r="R182" s="159">
        <v>3609337.99</v>
      </c>
      <c r="S182" s="159">
        <v>2719009.8</v>
      </c>
      <c r="T182" s="159">
        <v>4378130.76</v>
      </c>
      <c r="U182" s="159">
        <v>5813454.3999999994</v>
      </c>
      <c r="V182" s="212">
        <v>27090180.969999999</v>
      </c>
    </row>
    <row r="183" spans="1:22" x14ac:dyDescent="0.25">
      <c r="A183" s="149">
        <v>583</v>
      </c>
      <c r="B183" s="145" t="s">
        <v>194</v>
      </c>
      <c r="C183" s="157">
        <v>37</v>
      </c>
      <c r="D183" s="47">
        <v>8</v>
      </c>
      <c r="E183" s="47">
        <v>29</v>
      </c>
      <c r="F183" s="47">
        <v>20</v>
      </c>
      <c r="G183" s="47">
        <v>9</v>
      </c>
      <c r="H183" s="47">
        <v>483</v>
      </c>
      <c r="I183" s="47">
        <v>207</v>
      </c>
      <c r="J183" s="47">
        <v>94</v>
      </c>
      <c r="K183" s="47">
        <v>44</v>
      </c>
      <c r="L183" s="44">
        <v>931</v>
      </c>
      <c r="M183" s="159">
        <v>359395.8</v>
      </c>
      <c r="N183" s="159">
        <v>82446.48</v>
      </c>
      <c r="O183" s="159">
        <v>249295.02</v>
      </c>
      <c r="P183" s="159">
        <v>294672.2</v>
      </c>
      <c r="Q183" s="159">
        <v>42554.97</v>
      </c>
      <c r="R183" s="159">
        <v>558932.43000000005</v>
      </c>
      <c r="S183" s="159">
        <v>477383.39999999997</v>
      </c>
      <c r="T183" s="159">
        <v>606997.48</v>
      </c>
      <c r="U183" s="159">
        <v>983815.36</v>
      </c>
      <c r="V183" s="212">
        <v>3655493.1399999997</v>
      </c>
    </row>
    <row r="184" spans="1:22" x14ac:dyDescent="0.25">
      <c r="A184" s="149">
        <v>584</v>
      </c>
      <c r="B184" s="145" t="s">
        <v>195</v>
      </c>
      <c r="C184" s="157">
        <v>235</v>
      </c>
      <c r="D184" s="47">
        <v>50</v>
      </c>
      <c r="E184" s="47">
        <v>295</v>
      </c>
      <c r="F184" s="47">
        <v>161</v>
      </c>
      <c r="G184" s="47">
        <v>118</v>
      </c>
      <c r="H184" s="47">
        <v>1182</v>
      </c>
      <c r="I184" s="47">
        <v>390</v>
      </c>
      <c r="J184" s="47">
        <v>187</v>
      </c>
      <c r="K184" s="47">
        <v>88</v>
      </c>
      <c r="L184" s="44">
        <v>2706</v>
      </c>
      <c r="M184" s="159">
        <v>2282649</v>
      </c>
      <c r="N184" s="159">
        <v>515290.5</v>
      </c>
      <c r="O184" s="159">
        <v>2535932.0999999996</v>
      </c>
      <c r="P184" s="159">
        <v>2372111.21</v>
      </c>
      <c r="Q184" s="159">
        <v>557942.93999999994</v>
      </c>
      <c r="R184" s="159">
        <v>1367822.22</v>
      </c>
      <c r="S184" s="159">
        <v>899417.99999999988</v>
      </c>
      <c r="T184" s="159">
        <v>1207537.54</v>
      </c>
      <c r="U184" s="159">
        <v>1967630.72</v>
      </c>
      <c r="V184" s="212">
        <v>13706334.230000002</v>
      </c>
    </row>
    <row r="185" spans="1:22" x14ac:dyDescent="0.25">
      <c r="A185" s="149">
        <v>588</v>
      </c>
      <c r="B185" s="145" t="s">
        <v>196</v>
      </c>
      <c r="C185" s="157">
        <v>52</v>
      </c>
      <c r="D185" s="47">
        <v>8</v>
      </c>
      <c r="E185" s="47">
        <v>73</v>
      </c>
      <c r="F185" s="47">
        <v>54</v>
      </c>
      <c r="G185" s="47">
        <v>41</v>
      </c>
      <c r="H185" s="47">
        <v>786</v>
      </c>
      <c r="I185" s="47">
        <v>340</v>
      </c>
      <c r="J185" s="47">
        <v>207</v>
      </c>
      <c r="K185" s="47">
        <v>93</v>
      </c>
      <c r="L185" s="44">
        <v>1654</v>
      </c>
      <c r="M185" s="159">
        <v>505096.8</v>
      </c>
      <c r="N185" s="159">
        <v>82446.48</v>
      </c>
      <c r="O185" s="159">
        <v>627535.74</v>
      </c>
      <c r="P185" s="159">
        <v>795614.94000000006</v>
      </c>
      <c r="Q185" s="159">
        <v>193861.53</v>
      </c>
      <c r="R185" s="159">
        <v>909567.06</v>
      </c>
      <c r="S185" s="159">
        <v>784107.99999999988</v>
      </c>
      <c r="T185" s="159">
        <v>1336685.94</v>
      </c>
      <c r="U185" s="159">
        <v>2079427.92</v>
      </c>
      <c r="V185" s="212">
        <v>7314344.4100000001</v>
      </c>
    </row>
    <row r="186" spans="1:22" x14ac:dyDescent="0.25">
      <c r="A186" s="149">
        <v>592</v>
      </c>
      <c r="B186" s="145" t="s">
        <v>197</v>
      </c>
      <c r="C186" s="157">
        <v>207</v>
      </c>
      <c r="D186" s="47">
        <v>56</v>
      </c>
      <c r="E186" s="47">
        <v>339</v>
      </c>
      <c r="F186" s="47">
        <v>164</v>
      </c>
      <c r="G186" s="47">
        <v>129</v>
      </c>
      <c r="H186" s="47">
        <v>1941</v>
      </c>
      <c r="I186" s="47">
        <v>539</v>
      </c>
      <c r="J186" s="47">
        <v>293</v>
      </c>
      <c r="K186" s="47">
        <v>104</v>
      </c>
      <c r="L186" s="44">
        <v>3772</v>
      </c>
      <c r="M186" s="159">
        <v>2010673.7999999998</v>
      </c>
      <c r="N186" s="159">
        <v>577125.36</v>
      </c>
      <c r="O186" s="159">
        <v>2914172.82</v>
      </c>
      <c r="P186" s="159">
        <v>2416312.04</v>
      </c>
      <c r="Q186" s="159">
        <v>609954.56999999995</v>
      </c>
      <c r="R186" s="159">
        <v>2246144.61</v>
      </c>
      <c r="S186" s="159">
        <v>1243041.7999999998</v>
      </c>
      <c r="T186" s="159">
        <v>1892024.06</v>
      </c>
      <c r="U186" s="159">
        <v>2325381.7599999998</v>
      </c>
      <c r="V186" s="212">
        <v>16234830.82</v>
      </c>
    </row>
    <row r="187" spans="1:22" x14ac:dyDescent="0.25">
      <c r="A187" s="149">
        <v>593</v>
      </c>
      <c r="B187" s="145" t="s">
        <v>198</v>
      </c>
      <c r="C187" s="157">
        <v>682</v>
      </c>
      <c r="D187" s="47">
        <v>134</v>
      </c>
      <c r="E187" s="47">
        <v>896</v>
      </c>
      <c r="F187" s="47">
        <v>481</v>
      </c>
      <c r="G187" s="47">
        <v>487</v>
      </c>
      <c r="H187" s="47">
        <v>8932</v>
      </c>
      <c r="I187" s="47">
        <v>3206</v>
      </c>
      <c r="J187" s="47">
        <v>1784</v>
      </c>
      <c r="K187" s="47">
        <v>773</v>
      </c>
      <c r="L187" s="44">
        <v>17375</v>
      </c>
      <c r="M187" s="159">
        <v>6624538.7999999998</v>
      </c>
      <c r="N187" s="159">
        <v>1380978.54</v>
      </c>
      <c r="O187" s="159">
        <v>7702356.4799999995</v>
      </c>
      <c r="P187" s="159">
        <v>7086866.4100000001</v>
      </c>
      <c r="Q187" s="159">
        <v>2302696.71</v>
      </c>
      <c r="R187" s="159">
        <v>10336199.720000001</v>
      </c>
      <c r="S187" s="159">
        <v>7393677.1999999993</v>
      </c>
      <c r="T187" s="159">
        <v>11520037.279999999</v>
      </c>
      <c r="U187" s="159">
        <v>17283847.119999997</v>
      </c>
      <c r="V187" s="212">
        <v>71631198.25999999</v>
      </c>
    </row>
    <row r="188" spans="1:22" x14ac:dyDescent="0.25">
      <c r="A188" s="149">
        <v>595</v>
      </c>
      <c r="B188" s="145" t="s">
        <v>199</v>
      </c>
      <c r="C188" s="157">
        <v>183</v>
      </c>
      <c r="D188" s="47">
        <v>35</v>
      </c>
      <c r="E188" s="47">
        <v>252</v>
      </c>
      <c r="F188" s="47">
        <v>166</v>
      </c>
      <c r="G188" s="47">
        <v>125</v>
      </c>
      <c r="H188" s="47">
        <v>1936</v>
      </c>
      <c r="I188" s="47">
        <v>885</v>
      </c>
      <c r="J188" s="47">
        <v>499</v>
      </c>
      <c r="K188" s="47">
        <v>240</v>
      </c>
      <c r="L188" s="44">
        <v>4321</v>
      </c>
      <c r="M188" s="159">
        <v>1777552.2</v>
      </c>
      <c r="N188" s="159">
        <v>360703.35</v>
      </c>
      <c r="O188" s="159">
        <v>2166287.7599999998</v>
      </c>
      <c r="P188" s="159">
        <v>2445779.2600000002</v>
      </c>
      <c r="Q188" s="159">
        <v>591041.25</v>
      </c>
      <c r="R188" s="159">
        <v>2240358.56</v>
      </c>
      <c r="S188" s="159">
        <v>2040986.9999999998</v>
      </c>
      <c r="T188" s="159">
        <v>3222252.58</v>
      </c>
      <c r="U188" s="159">
        <v>5366265.5999999996</v>
      </c>
      <c r="V188" s="212">
        <v>20211227.560000002</v>
      </c>
    </row>
    <row r="189" spans="1:22" x14ac:dyDescent="0.25">
      <c r="A189" s="149">
        <v>598</v>
      </c>
      <c r="B189" s="145" t="s">
        <v>200</v>
      </c>
      <c r="C189" s="157">
        <v>1054</v>
      </c>
      <c r="D189" s="47">
        <v>182</v>
      </c>
      <c r="E189" s="47">
        <v>1245</v>
      </c>
      <c r="F189" s="47">
        <v>675</v>
      </c>
      <c r="G189" s="47">
        <v>699</v>
      </c>
      <c r="H189" s="47">
        <v>10194</v>
      </c>
      <c r="I189" s="47">
        <v>2551</v>
      </c>
      <c r="J189" s="47">
        <v>1764</v>
      </c>
      <c r="K189" s="47">
        <v>702</v>
      </c>
      <c r="L189" s="44">
        <v>19066</v>
      </c>
      <c r="M189" s="159">
        <v>10237923.6</v>
      </c>
      <c r="N189" s="159">
        <v>1875657.42</v>
      </c>
      <c r="O189" s="159">
        <v>10702493.1</v>
      </c>
      <c r="P189" s="159">
        <v>9945186.75</v>
      </c>
      <c r="Q189" s="159">
        <v>3305102.67</v>
      </c>
      <c r="R189" s="159">
        <v>11796598.74</v>
      </c>
      <c r="S189" s="159">
        <v>5883116.1999999993</v>
      </c>
      <c r="T189" s="159">
        <v>11390888.880000001</v>
      </c>
      <c r="U189" s="159">
        <v>15696326.879999999</v>
      </c>
      <c r="V189" s="212">
        <v>80833294.24000001</v>
      </c>
    </row>
    <row r="190" spans="1:22" x14ac:dyDescent="0.25">
      <c r="A190" s="149">
        <v>599</v>
      </c>
      <c r="B190" s="145" t="s">
        <v>201</v>
      </c>
      <c r="C190" s="157">
        <v>992</v>
      </c>
      <c r="D190" s="47">
        <v>173</v>
      </c>
      <c r="E190" s="47">
        <v>1107</v>
      </c>
      <c r="F190" s="47">
        <v>529</v>
      </c>
      <c r="G190" s="47">
        <v>505</v>
      </c>
      <c r="H190" s="47">
        <v>5813</v>
      </c>
      <c r="I190" s="47">
        <v>1156</v>
      </c>
      <c r="J190" s="47">
        <v>642</v>
      </c>
      <c r="K190" s="47">
        <v>257</v>
      </c>
      <c r="L190" s="44">
        <v>11174</v>
      </c>
      <c r="M190" s="159">
        <v>9635692.7999999989</v>
      </c>
      <c r="N190" s="159">
        <v>1782905.13</v>
      </c>
      <c r="O190" s="159">
        <v>9516192.6599999983</v>
      </c>
      <c r="P190" s="159">
        <v>7794079.6900000004</v>
      </c>
      <c r="Q190" s="159">
        <v>2387806.65</v>
      </c>
      <c r="R190" s="159">
        <v>6726861.7300000004</v>
      </c>
      <c r="S190" s="159">
        <v>2665967.1999999997</v>
      </c>
      <c r="T190" s="159">
        <v>4145663.64</v>
      </c>
      <c r="U190" s="159">
        <v>5746376.0800000001</v>
      </c>
      <c r="V190" s="212">
        <v>50401545.579999998</v>
      </c>
    </row>
    <row r="191" spans="1:22" x14ac:dyDescent="0.25">
      <c r="A191" s="149">
        <v>601</v>
      </c>
      <c r="B191" s="145" t="s">
        <v>202</v>
      </c>
      <c r="C191" s="157">
        <v>156</v>
      </c>
      <c r="D191" s="47">
        <v>45</v>
      </c>
      <c r="E191" s="47">
        <v>255</v>
      </c>
      <c r="F191" s="47">
        <v>149</v>
      </c>
      <c r="G191" s="47">
        <v>145</v>
      </c>
      <c r="H191" s="47">
        <v>1899</v>
      </c>
      <c r="I191" s="47">
        <v>659</v>
      </c>
      <c r="J191" s="47">
        <v>432</v>
      </c>
      <c r="K191" s="47">
        <v>191</v>
      </c>
      <c r="L191" s="44">
        <v>3931</v>
      </c>
      <c r="M191" s="159">
        <v>1515290.4</v>
      </c>
      <c r="N191" s="159">
        <v>463761.44999999995</v>
      </c>
      <c r="O191" s="159">
        <v>2192076.9</v>
      </c>
      <c r="P191" s="159">
        <v>2195307.89</v>
      </c>
      <c r="Q191" s="159">
        <v>685607.85</v>
      </c>
      <c r="R191" s="159">
        <v>2197541.79</v>
      </c>
      <c r="S191" s="159">
        <v>1519785.7999999998</v>
      </c>
      <c r="T191" s="159">
        <v>2789605.44</v>
      </c>
      <c r="U191" s="159">
        <v>4270653.04</v>
      </c>
      <c r="V191" s="212">
        <v>17829630.560000002</v>
      </c>
    </row>
    <row r="192" spans="1:22" x14ac:dyDescent="0.25">
      <c r="A192" s="149">
        <v>604</v>
      </c>
      <c r="B192" s="145" t="s">
        <v>203</v>
      </c>
      <c r="C192" s="157">
        <v>1338</v>
      </c>
      <c r="D192" s="47">
        <v>296</v>
      </c>
      <c r="E192" s="47">
        <v>1764</v>
      </c>
      <c r="F192" s="47">
        <v>829</v>
      </c>
      <c r="G192" s="47">
        <v>773</v>
      </c>
      <c r="H192" s="47">
        <v>11184</v>
      </c>
      <c r="I192" s="47">
        <v>2044</v>
      </c>
      <c r="J192" s="47">
        <v>1223</v>
      </c>
      <c r="K192" s="47">
        <v>352</v>
      </c>
      <c r="L192" s="44">
        <v>19803</v>
      </c>
      <c r="M192" s="159">
        <v>12996529.199999999</v>
      </c>
      <c r="N192" s="159">
        <v>3050519.76</v>
      </c>
      <c r="O192" s="159">
        <v>15164014.319999998</v>
      </c>
      <c r="P192" s="159">
        <v>12214162.690000001</v>
      </c>
      <c r="Q192" s="159">
        <v>3654999.09</v>
      </c>
      <c r="R192" s="159">
        <v>12942236.640000001</v>
      </c>
      <c r="S192" s="159">
        <v>4713872.8</v>
      </c>
      <c r="T192" s="159">
        <v>7897424.6600000001</v>
      </c>
      <c r="U192" s="159">
        <v>7870522.8799999999</v>
      </c>
      <c r="V192" s="212">
        <v>80504282.039999992</v>
      </c>
    </row>
    <row r="193" spans="1:22" x14ac:dyDescent="0.25">
      <c r="A193" s="149">
        <v>607</v>
      </c>
      <c r="B193" s="145" t="s">
        <v>204</v>
      </c>
      <c r="C193" s="157">
        <v>210</v>
      </c>
      <c r="D193" s="47">
        <v>37</v>
      </c>
      <c r="E193" s="47">
        <v>233</v>
      </c>
      <c r="F193" s="47">
        <v>115</v>
      </c>
      <c r="G193" s="47">
        <v>94</v>
      </c>
      <c r="H193" s="47">
        <v>2088</v>
      </c>
      <c r="I193" s="47">
        <v>844</v>
      </c>
      <c r="J193" s="47">
        <v>414</v>
      </c>
      <c r="K193" s="47">
        <v>166</v>
      </c>
      <c r="L193" s="44">
        <v>4201</v>
      </c>
      <c r="M193" s="159">
        <v>2039814</v>
      </c>
      <c r="N193" s="159">
        <v>381314.97</v>
      </c>
      <c r="O193" s="159">
        <v>2002956.5399999998</v>
      </c>
      <c r="P193" s="159">
        <v>1694365.1500000001</v>
      </c>
      <c r="Q193" s="159">
        <v>444463.02</v>
      </c>
      <c r="R193" s="159">
        <v>2416254.48</v>
      </c>
      <c r="S193" s="159">
        <v>1946432.7999999998</v>
      </c>
      <c r="T193" s="159">
        <v>2673371.88</v>
      </c>
      <c r="U193" s="159">
        <v>3711667.0399999996</v>
      </c>
      <c r="V193" s="212">
        <v>17310639.879999999</v>
      </c>
    </row>
    <row r="194" spans="1:22" x14ac:dyDescent="0.25">
      <c r="A194" s="149">
        <v>608</v>
      </c>
      <c r="B194" s="145" t="s">
        <v>205</v>
      </c>
      <c r="C194" s="157">
        <v>93</v>
      </c>
      <c r="D194" s="47">
        <v>23</v>
      </c>
      <c r="E194" s="47">
        <v>133</v>
      </c>
      <c r="F194" s="47">
        <v>81</v>
      </c>
      <c r="G194" s="47">
        <v>62</v>
      </c>
      <c r="H194" s="47">
        <v>1014</v>
      </c>
      <c r="I194" s="47">
        <v>340</v>
      </c>
      <c r="J194" s="47">
        <v>221</v>
      </c>
      <c r="K194" s="47">
        <v>96</v>
      </c>
      <c r="L194" s="44">
        <v>2063</v>
      </c>
      <c r="M194" s="159">
        <v>903346.2</v>
      </c>
      <c r="N194" s="159">
        <v>237033.62999999998</v>
      </c>
      <c r="O194" s="159">
        <v>1143318.5399999998</v>
      </c>
      <c r="P194" s="159">
        <v>1193422.4100000001</v>
      </c>
      <c r="Q194" s="159">
        <v>293156.46000000002</v>
      </c>
      <c r="R194" s="159">
        <v>1173410.94</v>
      </c>
      <c r="S194" s="159">
        <v>784107.99999999988</v>
      </c>
      <c r="T194" s="159">
        <v>1427089.82</v>
      </c>
      <c r="U194" s="159">
        <v>2146506.2399999998</v>
      </c>
      <c r="V194" s="212">
        <v>9301392.2400000002</v>
      </c>
    </row>
    <row r="195" spans="1:22" x14ac:dyDescent="0.25">
      <c r="A195" s="149">
        <v>609</v>
      </c>
      <c r="B195" s="145" t="s">
        <v>206</v>
      </c>
      <c r="C195" s="157">
        <v>4071</v>
      </c>
      <c r="D195" s="47">
        <v>779</v>
      </c>
      <c r="E195" s="47">
        <v>5074</v>
      </c>
      <c r="F195" s="47">
        <v>2631</v>
      </c>
      <c r="G195" s="47">
        <v>2656</v>
      </c>
      <c r="H195" s="47">
        <v>46448</v>
      </c>
      <c r="I195" s="47">
        <v>11982</v>
      </c>
      <c r="J195" s="47">
        <v>7157</v>
      </c>
      <c r="K195" s="47">
        <v>2886</v>
      </c>
      <c r="L195" s="44">
        <v>83684</v>
      </c>
      <c r="M195" s="159">
        <v>39543251.399999999</v>
      </c>
      <c r="N195" s="159">
        <v>8028225.9899999993</v>
      </c>
      <c r="O195" s="159">
        <v>43618032.119999997</v>
      </c>
      <c r="P195" s="159">
        <v>38764127.910000004</v>
      </c>
      <c r="Q195" s="159">
        <v>12558444.48</v>
      </c>
      <c r="R195" s="159">
        <v>53750090.079999998</v>
      </c>
      <c r="S195" s="159">
        <v>27632888.399999999</v>
      </c>
      <c r="T195" s="159">
        <v>46215754.939999998</v>
      </c>
      <c r="U195" s="159">
        <v>64529343.839999996</v>
      </c>
      <c r="V195" s="212">
        <v>334640159.15999991</v>
      </c>
    </row>
    <row r="196" spans="1:22" x14ac:dyDescent="0.25">
      <c r="A196" s="145">
        <v>611</v>
      </c>
      <c r="B196" s="145" t="s">
        <v>207</v>
      </c>
      <c r="C196" s="157">
        <v>302</v>
      </c>
      <c r="D196" s="47">
        <v>65</v>
      </c>
      <c r="E196" s="47">
        <v>452</v>
      </c>
      <c r="F196" s="47">
        <v>251</v>
      </c>
      <c r="G196" s="47">
        <v>276</v>
      </c>
      <c r="H196" s="47">
        <v>2879</v>
      </c>
      <c r="I196" s="47">
        <v>528</v>
      </c>
      <c r="J196" s="47">
        <v>226</v>
      </c>
      <c r="K196" s="47">
        <v>91</v>
      </c>
      <c r="L196" s="44">
        <v>5070</v>
      </c>
      <c r="M196" s="159">
        <v>2933446.8</v>
      </c>
      <c r="N196" s="159">
        <v>669877.65</v>
      </c>
      <c r="O196" s="159">
        <v>3885563.76</v>
      </c>
      <c r="P196" s="159">
        <v>3698136.1100000003</v>
      </c>
      <c r="Q196" s="159">
        <v>1305019.08</v>
      </c>
      <c r="R196" s="159">
        <v>3331607.5900000003</v>
      </c>
      <c r="S196" s="159">
        <v>1217673.5999999999</v>
      </c>
      <c r="T196" s="159">
        <v>1459376.92</v>
      </c>
      <c r="U196" s="159">
        <v>2034709.0399999998</v>
      </c>
      <c r="V196" s="212">
        <v>20535410.549999997</v>
      </c>
    </row>
    <row r="197" spans="1:22" x14ac:dyDescent="0.25">
      <c r="A197" s="149">
        <v>614</v>
      </c>
      <c r="B197" s="145" t="s">
        <v>208</v>
      </c>
      <c r="C197" s="157">
        <v>72</v>
      </c>
      <c r="D197" s="47">
        <v>25</v>
      </c>
      <c r="E197" s="47">
        <v>118</v>
      </c>
      <c r="F197" s="47">
        <v>68</v>
      </c>
      <c r="G197" s="47">
        <v>82</v>
      </c>
      <c r="H197" s="47">
        <v>1469</v>
      </c>
      <c r="I197" s="47">
        <v>752</v>
      </c>
      <c r="J197" s="47">
        <v>396</v>
      </c>
      <c r="K197" s="47">
        <v>135</v>
      </c>
      <c r="L197" s="44">
        <v>3117</v>
      </c>
      <c r="M197" s="159">
        <v>699364.79999999993</v>
      </c>
      <c r="N197" s="159">
        <v>257645.25</v>
      </c>
      <c r="O197" s="159">
        <v>1014372.8399999999</v>
      </c>
      <c r="P197" s="159">
        <v>1001885.48</v>
      </c>
      <c r="Q197" s="159">
        <v>387723.06</v>
      </c>
      <c r="R197" s="159">
        <v>1699941.49</v>
      </c>
      <c r="S197" s="159">
        <v>1734262.4</v>
      </c>
      <c r="T197" s="159">
        <v>2557138.3199999998</v>
      </c>
      <c r="U197" s="159">
        <v>3018524.4</v>
      </c>
      <c r="V197" s="212">
        <v>12370858.040000001</v>
      </c>
    </row>
    <row r="198" spans="1:22" x14ac:dyDescent="0.25">
      <c r="A198" s="149">
        <v>615</v>
      </c>
      <c r="B198" s="145" t="s">
        <v>209</v>
      </c>
      <c r="C198" s="157">
        <v>376</v>
      </c>
      <c r="D198" s="47">
        <v>103</v>
      </c>
      <c r="E198" s="47">
        <v>547</v>
      </c>
      <c r="F198" s="47">
        <v>273</v>
      </c>
      <c r="G198" s="47">
        <v>260</v>
      </c>
      <c r="H198" s="47">
        <v>3696</v>
      </c>
      <c r="I198" s="47">
        <v>1377</v>
      </c>
      <c r="J198" s="47">
        <v>807</v>
      </c>
      <c r="K198" s="47">
        <v>340</v>
      </c>
      <c r="L198" s="44">
        <v>7779</v>
      </c>
      <c r="M198" s="159">
        <v>3652238.4</v>
      </c>
      <c r="N198" s="159">
        <v>1061498.43</v>
      </c>
      <c r="O198" s="159">
        <v>4702219.8599999994</v>
      </c>
      <c r="P198" s="159">
        <v>4022275.5300000003</v>
      </c>
      <c r="Q198" s="159">
        <v>1229365.8</v>
      </c>
      <c r="R198" s="159">
        <v>4277048.16</v>
      </c>
      <c r="S198" s="159">
        <v>3175637.4</v>
      </c>
      <c r="T198" s="159">
        <v>5211137.9400000004</v>
      </c>
      <c r="U198" s="159">
        <v>7602209.5999999996</v>
      </c>
      <c r="V198" s="212">
        <v>34933631.119999997</v>
      </c>
    </row>
    <row r="199" spans="1:22" x14ac:dyDescent="0.25">
      <c r="A199" s="149">
        <v>616</v>
      </c>
      <c r="B199" s="145" t="s">
        <v>210</v>
      </c>
      <c r="C199" s="157">
        <v>85</v>
      </c>
      <c r="D199" s="47">
        <v>26</v>
      </c>
      <c r="E199" s="47">
        <v>129</v>
      </c>
      <c r="F199" s="47">
        <v>72</v>
      </c>
      <c r="G199" s="47">
        <v>59</v>
      </c>
      <c r="H199" s="47">
        <v>1027</v>
      </c>
      <c r="I199" s="47">
        <v>233</v>
      </c>
      <c r="J199" s="47">
        <v>149</v>
      </c>
      <c r="K199" s="47">
        <v>53</v>
      </c>
      <c r="L199" s="44">
        <v>1833</v>
      </c>
      <c r="M199" s="159">
        <v>825639</v>
      </c>
      <c r="N199" s="159">
        <v>267951.06</v>
      </c>
      <c r="O199" s="159">
        <v>1108933.0199999998</v>
      </c>
      <c r="P199" s="159">
        <v>1060819.92</v>
      </c>
      <c r="Q199" s="159">
        <v>278971.46999999997</v>
      </c>
      <c r="R199" s="159">
        <v>1188454.67</v>
      </c>
      <c r="S199" s="159">
        <v>537344.6</v>
      </c>
      <c r="T199" s="159">
        <v>962155.58</v>
      </c>
      <c r="U199" s="159">
        <v>1185050.3199999998</v>
      </c>
      <c r="V199" s="212">
        <v>7415319.6399999987</v>
      </c>
    </row>
    <row r="200" spans="1:22" x14ac:dyDescent="0.25">
      <c r="A200" s="149">
        <v>619</v>
      </c>
      <c r="B200" s="145" t="s">
        <v>211</v>
      </c>
      <c r="C200" s="157">
        <v>116</v>
      </c>
      <c r="D200" s="47">
        <v>17</v>
      </c>
      <c r="E200" s="47">
        <v>154</v>
      </c>
      <c r="F200" s="47">
        <v>94</v>
      </c>
      <c r="G200" s="47">
        <v>70</v>
      </c>
      <c r="H200" s="47">
        <v>1326</v>
      </c>
      <c r="I200" s="47">
        <v>500</v>
      </c>
      <c r="J200" s="47">
        <v>323</v>
      </c>
      <c r="K200" s="47">
        <v>185</v>
      </c>
      <c r="L200" s="44">
        <v>2785</v>
      </c>
      <c r="M200" s="159">
        <v>1126754.3999999999</v>
      </c>
      <c r="N200" s="159">
        <v>175198.77</v>
      </c>
      <c r="O200" s="159">
        <v>1323842.5199999998</v>
      </c>
      <c r="P200" s="159">
        <v>1384959.34</v>
      </c>
      <c r="Q200" s="159">
        <v>330983.09999999998</v>
      </c>
      <c r="R200" s="159">
        <v>1534460.46</v>
      </c>
      <c r="S200" s="159">
        <v>1153100</v>
      </c>
      <c r="T200" s="159">
        <v>2085746.66</v>
      </c>
      <c r="U200" s="159">
        <v>4136496.4</v>
      </c>
      <c r="V200" s="212">
        <v>13251541.649999999</v>
      </c>
    </row>
    <row r="201" spans="1:22" x14ac:dyDescent="0.25">
      <c r="A201" s="149">
        <v>620</v>
      </c>
      <c r="B201" s="145" t="s">
        <v>212</v>
      </c>
      <c r="C201" s="157">
        <v>65</v>
      </c>
      <c r="D201" s="47">
        <v>11</v>
      </c>
      <c r="E201" s="47">
        <v>112</v>
      </c>
      <c r="F201" s="47">
        <v>60</v>
      </c>
      <c r="G201" s="47">
        <v>51</v>
      </c>
      <c r="H201" s="47">
        <v>1209</v>
      </c>
      <c r="I201" s="47">
        <v>542</v>
      </c>
      <c r="J201" s="47">
        <v>321</v>
      </c>
      <c r="K201" s="47">
        <v>120</v>
      </c>
      <c r="L201" s="44">
        <v>2491</v>
      </c>
      <c r="M201" s="159">
        <v>631371</v>
      </c>
      <c r="N201" s="159">
        <v>113363.90999999999</v>
      </c>
      <c r="O201" s="159">
        <v>962794.55999999994</v>
      </c>
      <c r="P201" s="159">
        <v>884016.60000000009</v>
      </c>
      <c r="Q201" s="159">
        <v>241144.83</v>
      </c>
      <c r="R201" s="159">
        <v>1399066.8900000001</v>
      </c>
      <c r="S201" s="159">
        <v>1249960.3999999999</v>
      </c>
      <c r="T201" s="159">
        <v>2072831.82</v>
      </c>
      <c r="U201" s="159">
        <v>2683132.7999999998</v>
      </c>
      <c r="V201" s="212">
        <v>10237682.810000002</v>
      </c>
    </row>
    <row r="202" spans="1:22" x14ac:dyDescent="0.25">
      <c r="A202" s="149">
        <v>623</v>
      </c>
      <c r="B202" s="145" t="s">
        <v>213</v>
      </c>
      <c r="C202" s="157">
        <v>38</v>
      </c>
      <c r="D202" s="47">
        <v>9</v>
      </c>
      <c r="E202" s="47">
        <v>74</v>
      </c>
      <c r="F202" s="47">
        <v>45</v>
      </c>
      <c r="G202" s="47">
        <v>47</v>
      </c>
      <c r="H202" s="47">
        <v>984</v>
      </c>
      <c r="I202" s="47">
        <v>553</v>
      </c>
      <c r="J202" s="47">
        <v>261</v>
      </c>
      <c r="K202" s="47">
        <v>126</v>
      </c>
      <c r="L202" s="44">
        <v>2137</v>
      </c>
      <c r="M202" s="159">
        <v>369109.2</v>
      </c>
      <c r="N202" s="159">
        <v>92752.29</v>
      </c>
      <c r="O202" s="159">
        <v>636132.12</v>
      </c>
      <c r="P202" s="159">
        <v>663012.45000000007</v>
      </c>
      <c r="Q202" s="159">
        <v>222231.51</v>
      </c>
      <c r="R202" s="159">
        <v>1138694.6400000001</v>
      </c>
      <c r="S202" s="159">
        <v>1275328.5999999999</v>
      </c>
      <c r="T202" s="159">
        <v>1685386.62</v>
      </c>
      <c r="U202" s="159">
        <v>2817289.44</v>
      </c>
      <c r="V202" s="212">
        <v>8899936.8699999992</v>
      </c>
    </row>
    <row r="203" spans="1:22" x14ac:dyDescent="0.25">
      <c r="A203" s="149">
        <v>624</v>
      </c>
      <c r="B203" s="145" t="s">
        <v>214</v>
      </c>
      <c r="C203" s="157">
        <v>251</v>
      </c>
      <c r="D203" s="47">
        <v>48</v>
      </c>
      <c r="E203" s="47">
        <v>412</v>
      </c>
      <c r="F203" s="47">
        <v>189</v>
      </c>
      <c r="G203" s="47">
        <v>141</v>
      </c>
      <c r="H203" s="47">
        <v>2704</v>
      </c>
      <c r="I203" s="47">
        <v>791</v>
      </c>
      <c r="J203" s="47">
        <v>425</v>
      </c>
      <c r="K203" s="47">
        <v>164</v>
      </c>
      <c r="L203" s="44">
        <v>5125</v>
      </c>
      <c r="M203" s="159">
        <v>2438063.4</v>
      </c>
      <c r="N203" s="159">
        <v>494678.88</v>
      </c>
      <c r="O203" s="159">
        <v>3541708.5599999996</v>
      </c>
      <c r="P203" s="159">
        <v>2784652.29</v>
      </c>
      <c r="Q203" s="159">
        <v>666694.53</v>
      </c>
      <c r="R203" s="159">
        <v>3129095.8400000003</v>
      </c>
      <c r="S203" s="159">
        <v>1824204.2</v>
      </c>
      <c r="T203" s="159">
        <v>2744403.5</v>
      </c>
      <c r="U203" s="159">
        <v>3666948.1599999997</v>
      </c>
      <c r="V203" s="212">
        <v>21290449.359999996</v>
      </c>
    </row>
    <row r="204" spans="1:22" x14ac:dyDescent="0.25">
      <c r="A204" s="149">
        <v>625</v>
      </c>
      <c r="B204" s="145" t="s">
        <v>215</v>
      </c>
      <c r="C204" s="157">
        <v>168</v>
      </c>
      <c r="D204" s="47">
        <v>36</v>
      </c>
      <c r="E204" s="47">
        <v>252</v>
      </c>
      <c r="F204" s="47">
        <v>118</v>
      </c>
      <c r="G204" s="47">
        <v>111</v>
      </c>
      <c r="H204" s="47">
        <v>1473</v>
      </c>
      <c r="I204" s="47">
        <v>509</v>
      </c>
      <c r="J204" s="47">
        <v>255</v>
      </c>
      <c r="K204" s="47">
        <v>129</v>
      </c>
      <c r="L204" s="44">
        <v>3051</v>
      </c>
      <c r="M204" s="159">
        <v>1631851.2</v>
      </c>
      <c r="N204" s="159">
        <v>371009.16</v>
      </c>
      <c r="O204" s="159">
        <v>2166287.7599999998</v>
      </c>
      <c r="P204" s="159">
        <v>1738565.98</v>
      </c>
      <c r="Q204" s="159">
        <v>524844.63</v>
      </c>
      <c r="R204" s="159">
        <v>1704570.33</v>
      </c>
      <c r="S204" s="159">
        <v>1173855.7999999998</v>
      </c>
      <c r="T204" s="159">
        <v>1646642.1</v>
      </c>
      <c r="U204" s="159">
        <v>2884367.76</v>
      </c>
      <c r="V204" s="212">
        <v>13841994.719999999</v>
      </c>
    </row>
    <row r="205" spans="1:22" x14ac:dyDescent="0.25">
      <c r="A205" s="149">
        <v>626</v>
      </c>
      <c r="B205" s="145" t="s">
        <v>216</v>
      </c>
      <c r="C205" s="157">
        <v>243</v>
      </c>
      <c r="D205" s="47">
        <v>44</v>
      </c>
      <c r="E205" s="47">
        <v>331</v>
      </c>
      <c r="F205" s="47">
        <v>164</v>
      </c>
      <c r="G205" s="47">
        <v>124</v>
      </c>
      <c r="H205" s="47">
        <v>2339</v>
      </c>
      <c r="I205" s="47">
        <v>963</v>
      </c>
      <c r="J205" s="47">
        <v>565</v>
      </c>
      <c r="K205" s="47">
        <v>260</v>
      </c>
      <c r="L205" s="44">
        <v>5033</v>
      </c>
      <c r="M205" s="159">
        <v>2360356.1999999997</v>
      </c>
      <c r="N205" s="159">
        <v>453455.63999999996</v>
      </c>
      <c r="O205" s="159">
        <v>2845401.78</v>
      </c>
      <c r="P205" s="159">
        <v>2416312.04</v>
      </c>
      <c r="Q205" s="159">
        <v>586312.92000000004</v>
      </c>
      <c r="R205" s="159">
        <v>2706714.19</v>
      </c>
      <c r="S205" s="159">
        <v>2220870.5999999996</v>
      </c>
      <c r="T205" s="159">
        <v>3648442.3</v>
      </c>
      <c r="U205" s="159">
        <v>5813454.3999999994</v>
      </c>
      <c r="V205" s="212">
        <v>23051320.069999997</v>
      </c>
    </row>
    <row r="206" spans="1:22" x14ac:dyDescent="0.25">
      <c r="A206" s="149">
        <v>630</v>
      </c>
      <c r="B206" s="145" t="s">
        <v>217</v>
      </c>
      <c r="C206" s="157">
        <v>133</v>
      </c>
      <c r="D206" s="47">
        <v>17</v>
      </c>
      <c r="E206" s="47">
        <v>147</v>
      </c>
      <c r="F206" s="47">
        <v>80</v>
      </c>
      <c r="G206" s="47">
        <v>62</v>
      </c>
      <c r="H206" s="47">
        <v>781</v>
      </c>
      <c r="I206" s="47">
        <v>222</v>
      </c>
      <c r="J206" s="47">
        <v>114</v>
      </c>
      <c r="K206" s="47">
        <v>37</v>
      </c>
      <c r="L206" s="44">
        <v>1593</v>
      </c>
      <c r="M206" s="159">
        <v>1291882.2</v>
      </c>
      <c r="N206" s="159">
        <v>175198.77</v>
      </c>
      <c r="O206" s="159">
        <v>1263667.8599999999</v>
      </c>
      <c r="P206" s="159">
        <v>1178688.8</v>
      </c>
      <c r="Q206" s="159">
        <v>293156.46000000002</v>
      </c>
      <c r="R206" s="159">
        <v>903781.01</v>
      </c>
      <c r="S206" s="159">
        <v>511976.39999999997</v>
      </c>
      <c r="T206" s="159">
        <v>736145.88</v>
      </c>
      <c r="U206" s="159">
        <v>827299.27999999991</v>
      </c>
      <c r="V206" s="212">
        <v>7181796.6600000001</v>
      </c>
    </row>
    <row r="207" spans="1:22" x14ac:dyDescent="0.25">
      <c r="A207" s="149">
        <v>631</v>
      </c>
      <c r="B207" s="145" t="s">
        <v>218</v>
      </c>
      <c r="C207" s="157">
        <v>108</v>
      </c>
      <c r="D207" s="47">
        <v>16</v>
      </c>
      <c r="E207" s="47">
        <v>142</v>
      </c>
      <c r="F207" s="47">
        <v>55</v>
      </c>
      <c r="G207" s="47">
        <v>63</v>
      </c>
      <c r="H207" s="47">
        <v>1028</v>
      </c>
      <c r="I207" s="47">
        <v>338</v>
      </c>
      <c r="J207" s="47">
        <v>170</v>
      </c>
      <c r="K207" s="47">
        <v>74</v>
      </c>
      <c r="L207" s="44">
        <v>1994</v>
      </c>
      <c r="M207" s="159">
        <v>1049047.2</v>
      </c>
      <c r="N207" s="159">
        <v>164892.96</v>
      </c>
      <c r="O207" s="159">
        <v>1220685.96</v>
      </c>
      <c r="P207" s="159">
        <v>810348.55</v>
      </c>
      <c r="Q207" s="159">
        <v>297884.78999999998</v>
      </c>
      <c r="R207" s="159">
        <v>1189611.8800000001</v>
      </c>
      <c r="S207" s="159">
        <v>779495.6</v>
      </c>
      <c r="T207" s="159">
        <v>1097761.3999999999</v>
      </c>
      <c r="U207" s="159">
        <v>1654598.5599999998</v>
      </c>
      <c r="V207" s="212">
        <v>8264326.8999999994</v>
      </c>
    </row>
    <row r="208" spans="1:22" x14ac:dyDescent="0.25">
      <c r="A208" s="149">
        <v>635</v>
      </c>
      <c r="B208" s="145" t="s">
        <v>219</v>
      </c>
      <c r="C208" s="157">
        <v>306</v>
      </c>
      <c r="D208" s="47">
        <v>49</v>
      </c>
      <c r="E208" s="47">
        <v>424</v>
      </c>
      <c r="F208" s="47">
        <v>232</v>
      </c>
      <c r="G208" s="47">
        <v>210</v>
      </c>
      <c r="H208" s="47">
        <v>3299</v>
      </c>
      <c r="I208" s="47">
        <v>1039</v>
      </c>
      <c r="J208" s="47">
        <v>610</v>
      </c>
      <c r="K208" s="47">
        <v>246</v>
      </c>
      <c r="L208" s="44">
        <v>6415</v>
      </c>
      <c r="M208" s="159">
        <v>2972300.4</v>
      </c>
      <c r="N208" s="159">
        <v>504984.69</v>
      </c>
      <c r="O208" s="159">
        <v>3644865.1199999996</v>
      </c>
      <c r="P208" s="159">
        <v>3418197.52</v>
      </c>
      <c r="Q208" s="159">
        <v>992949.29999999993</v>
      </c>
      <c r="R208" s="159">
        <v>3817635.79</v>
      </c>
      <c r="S208" s="159">
        <v>2396141.7999999998</v>
      </c>
      <c r="T208" s="159">
        <v>3939026.2</v>
      </c>
      <c r="U208" s="159">
        <v>5500422.2399999993</v>
      </c>
      <c r="V208" s="212">
        <v>27186523.059999999</v>
      </c>
    </row>
    <row r="209" spans="1:22" x14ac:dyDescent="0.25">
      <c r="A209" s="149">
        <v>636</v>
      </c>
      <c r="B209" s="145" t="s">
        <v>220</v>
      </c>
      <c r="C209" s="157">
        <v>461</v>
      </c>
      <c r="D209" s="47">
        <v>122</v>
      </c>
      <c r="E209" s="47">
        <v>665</v>
      </c>
      <c r="F209" s="47">
        <v>292</v>
      </c>
      <c r="G209" s="47">
        <v>308</v>
      </c>
      <c r="H209" s="47">
        <v>4272</v>
      </c>
      <c r="I209" s="47">
        <v>1175</v>
      </c>
      <c r="J209" s="47">
        <v>663</v>
      </c>
      <c r="K209" s="47">
        <v>271</v>
      </c>
      <c r="L209" s="44">
        <v>8229</v>
      </c>
      <c r="M209" s="159">
        <v>4477877.3999999994</v>
      </c>
      <c r="N209" s="159">
        <v>1257308.8199999998</v>
      </c>
      <c r="O209" s="159">
        <v>5716592.6999999993</v>
      </c>
      <c r="P209" s="159">
        <v>4302214.12</v>
      </c>
      <c r="Q209" s="159">
        <v>1456325.64</v>
      </c>
      <c r="R209" s="159">
        <v>4943601.12</v>
      </c>
      <c r="S209" s="159">
        <v>2709785</v>
      </c>
      <c r="T209" s="159">
        <v>4281269.46</v>
      </c>
      <c r="U209" s="159">
        <v>6059408.2399999993</v>
      </c>
      <c r="V209" s="212">
        <v>35204382.5</v>
      </c>
    </row>
    <row r="210" spans="1:22" x14ac:dyDescent="0.25">
      <c r="A210" s="149">
        <v>638</v>
      </c>
      <c r="B210" s="145" t="s">
        <v>221</v>
      </c>
      <c r="C210" s="157">
        <v>2847</v>
      </c>
      <c r="D210" s="47">
        <v>573</v>
      </c>
      <c r="E210" s="47">
        <v>3745</v>
      </c>
      <c r="F210" s="47">
        <v>1924</v>
      </c>
      <c r="G210" s="47">
        <v>1882</v>
      </c>
      <c r="H210" s="47">
        <v>28602</v>
      </c>
      <c r="I210" s="47">
        <v>6380</v>
      </c>
      <c r="J210" s="47">
        <v>3444</v>
      </c>
      <c r="K210" s="47">
        <v>1222</v>
      </c>
      <c r="L210" s="44">
        <v>50619</v>
      </c>
      <c r="M210" s="159">
        <v>27654049.800000001</v>
      </c>
      <c r="N210" s="159">
        <v>5905229.1299999999</v>
      </c>
      <c r="O210" s="159">
        <v>32193443.099999998</v>
      </c>
      <c r="P210" s="159">
        <v>28347465.640000001</v>
      </c>
      <c r="Q210" s="159">
        <v>8898717.0600000005</v>
      </c>
      <c r="R210" s="159">
        <v>33098520.420000002</v>
      </c>
      <c r="S210" s="159">
        <v>14713555.999999998</v>
      </c>
      <c r="T210" s="159">
        <v>22239354.48</v>
      </c>
      <c r="U210" s="159">
        <v>27323235.68</v>
      </c>
      <c r="V210" s="212">
        <v>200373571.31</v>
      </c>
    </row>
    <row r="211" spans="1:22" x14ac:dyDescent="0.25">
      <c r="A211" s="149">
        <v>678</v>
      </c>
      <c r="B211" s="145" t="s">
        <v>222</v>
      </c>
      <c r="C211" s="157">
        <v>1397</v>
      </c>
      <c r="D211" s="47">
        <v>303</v>
      </c>
      <c r="E211" s="47">
        <v>2025</v>
      </c>
      <c r="F211" s="47">
        <v>1011</v>
      </c>
      <c r="G211" s="47">
        <v>934</v>
      </c>
      <c r="H211" s="47">
        <v>12376</v>
      </c>
      <c r="I211" s="47">
        <v>3765</v>
      </c>
      <c r="J211" s="47">
        <v>1863</v>
      </c>
      <c r="K211" s="47">
        <v>679</v>
      </c>
      <c r="L211" s="44">
        <v>24353</v>
      </c>
      <c r="M211" s="159">
        <v>13569619.799999999</v>
      </c>
      <c r="N211" s="159">
        <v>3122660.4299999997</v>
      </c>
      <c r="O211" s="159">
        <v>17407669.5</v>
      </c>
      <c r="P211" s="159">
        <v>14895679.710000001</v>
      </c>
      <c r="Q211" s="159">
        <v>4416260.22</v>
      </c>
      <c r="R211" s="159">
        <v>14321630.960000001</v>
      </c>
      <c r="S211" s="159">
        <v>8682843</v>
      </c>
      <c r="T211" s="159">
        <v>12030173.460000001</v>
      </c>
      <c r="U211" s="159">
        <v>15182059.76</v>
      </c>
      <c r="V211" s="212">
        <v>103628596.84000002</v>
      </c>
    </row>
    <row r="212" spans="1:22" x14ac:dyDescent="0.25">
      <c r="A212" s="149">
        <v>680</v>
      </c>
      <c r="B212" s="145" t="s">
        <v>223</v>
      </c>
      <c r="C212" s="157">
        <v>1384</v>
      </c>
      <c r="D212" s="47">
        <v>279</v>
      </c>
      <c r="E212" s="47">
        <v>1595</v>
      </c>
      <c r="F212" s="47">
        <v>791</v>
      </c>
      <c r="G212" s="47">
        <v>815</v>
      </c>
      <c r="H212" s="47">
        <v>13864</v>
      </c>
      <c r="I212" s="47">
        <v>3197</v>
      </c>
      <c r="J212" s="47">
        <v>1776</v>
      </c>
      <c r="K212" s="47">
        <v>706</v>
      </c>
      <c r="L212" s="44">
        <v>24407</v>
      </c>
      <c r="M212" s="159">
        <v>13443345.6</v>
      </c>
      <c r="N212" s="159">
        <v>2875320.9899999998</v>
      </c>
      <c r="O212" s="159">
        <v>13711226.1</v>
      </c>
      <c r="P212" s="159">
        <v>11654285.51</v>
      </c>
      <c r="Q212" s="159">
        <v>3853588.9499999997</v>
      </c>
      <c r="R212" s="159">
        <v>16043559.440000001</v>
      </c>
      <c r="S212" s="159">
        <v>7372921.3999999994</v>
      </c>
      <c r="T212" s="159">
        <v>11468377.92</v>
      </c>
      <c r="U212" s="159">
        <v>15785764.639999999</v>
      </c>
      <c r="V212" s="212">
        <v>96208390.550000012</v>
      </c>
    </row>
    <row r="213" spans="1:22" x14ac:dyDescent="0.25">
      <c r="A213" s="149">
        <v>681</v>
      </c>
      <c r="B213" s="145" t="s">
        <v>224</v>
      </c>
      <c r="C213" s="157">
        <v>126</v>
      </c>
      <c r="D213" s="47">
        <v>31</v>
      </c>
      <c r="E213" s="47">
        <v>167</v>
      </c>
      <c r="F213" s="47">
        <v>84</v>
      </c>
      <c r="G213" s="47">
        <v>106</v>
      </c>
      <c r="H213" s="47">
        <v>1651</v>
      </c>
      <c r="I213" s="47">
        <v>672</v>
      </c>
      <c r="J213" s="47">
        <v>364</v>
      </c>
      <c r="K213" s="47">
        <v>163</v>
      </c>
      <c r="L213" s="44">
        <v>3364</v>
      </c>
      <c r="M213" s="159">
        <v>1223888.3999999999</v>
      </c>
      <c r="N213" s="159">
        <v>319480.11</v>
      </c>
      <c r="O213" s="159">
        <v>1435595.46</v>
      </c>
      <c r="P213" s="159">
        <v>1237623.24</v>
      </c>
      <c r="Q213" s="159">
        <v>501202.98</v>
      </c>
      <c r="R213" s="159">
        <v>1910553.71</v>
      </c>
      <c r="S213" s="159">
        <v>1549766.4</v>
      </c>
      <c r="T213" s="159">
        <v>2350500.88</v>
      </c>
      <c r="U213" s="159">
        <v>3644588.7199999997</v>
      </c>
      <c r="V213" s="212">
        <v>14173199.899999999</v>
      </c>
    </row>
    <row r="214" spans="1:22" x14ac:dyDescent="0.25">
      <c r="A214" s="149">
        <v>683</v>
      </c>
      <c r="B214" s="145" t="s">
        <v>225</v>
      </c>
      <c r="C214" s="157">
        <v>174</v>
      </c>
      <c r="D214" s="47">
        <v>44</v>
      </c>
      <c r="E214" s="47">
        <v>323</v>
      </c>
      <c r="F214" s="47">
        <v>164</v>
      </c>
      <c r="G214" s="47">
        <v>135</v>
      </c>
      <c r="H214" s="47">
        <v>1771</v>
      </c>
      <c r="I214" s="47">
        <v>646</v>
      </c>
      <c r="J214" s="47">
        <v>325</v>
      </c>
      <c r="K214" s="47">
        <v>130</v>
      </c>
      <c r="L214" s="44">
        <v>3712</v>
      </c>
      <c r="M214" s="159">
        <v>1690131.5999999999</v>
      </c>
      <c r="N214" s="159">
        <v>453455.63999999996</v>
      </c>
      <c r="O214" s="159">
        <v>2776630.7399999998</v>
      </c>
      <c r="P214" s="159">
        <v>2416312.04</v>
      </c>
      <c r="Q214" s="159">
        <v>638324.55000000005</v>
      </c>
      <c r="R214" s="159">
        <v>2049418.9100000001</v>
      </c>
      <c r="S214" s="159">
        <v>1489805.2</v>
      </c>
      <c r="T214" s="159">
        <v>2098661.5</v>
      </c>
      <c r="U214" s="159">
        <v>2906727.1999999997</v>
      </c>
      <c r="V214" s="212">
        <v>16519467.379999999</v>
      </c>
    </row>
    <row r="215" spans="1:22" x14ac:dyDescent="0.25">
      <c r="A215" s="149">
        <v>684</v>
      </c>
      <c r="B215" s="145" t="s">
        <v>226</v>
      </c>
      <c r="C215" s="157">
        <v>1972</v>
      </c>
      <c r="D215" s="47">
        <v>388</v>
      </c>
      <c r="E215" s="47">
        <v>2434</v>
      </c>
      <c r="F215" s="47">
        <v>1238</v>
      </c>
      <c r="G215" s="47">
        <v>1173</v>
      </c>
      <c r="H215" s="47">
        <v>21593</v>
      </c>
      <c r="I215" s="47">
        <v>5667</v>
      </c>
      <c r="J215" s="47">
        <v>3219</v>
      </c>
      <c r="K215" s="47">
        <v>1356</v>
      </c>
      <c r="L215" s="44">
        <v>39040</v>
      </c>
      <c r="M215" s="159">
        <v>19154824.800000001</v>
      </c>
      <c r="N215" s="159">
        <v>3998654.28</v>
      </c>
      <c r="O215" s="159">
        <v>20923588.919999998</v>
      </c>
      <c r="P215" s="159">
        <v>18240209.18</v>
      </c>
      <c r="Q215" s="159">
        <v>5546331.0899999999</v>
      </c>
      <c r="R215" s="159">
        <v>24987635.530000001</v>
      </c>
      <c r="S215" s="159">
        <v>13069235.399999999</v>
      </c>
      <c r="T215" s="159">
        <v>20786434.98</v>
      </c>
      <c r="U215" s="159">
        <v>30319400.639999997</v>
      </c>
      <c r="V215" s="212">
        <v>157026314.81999999</v>
      </c>
    </row>
    <row r="216" spans="1:22" x14ac:dyDescent="0.25">
      <c r="A216" s="149">
        <v>686</v>
      </c>
      <c r="B216" s="145" t="s">
        <v>227</v>
      </c>
      <c r="C216" s="157">
        <v>101</v>
      </c>
      <c r="D216" s="47">
        <v>27</v>
      </c>
      <c r="E216" s="47">
        <v>168</v>
      </c>
      <c r="F216" s="47">
        <v>116</v>
      </c>
      <c r="G216" s="47">
        <v>100</v>
      </c>
      <c r="H216" s="47">
        <v>1440</v>
      </c>
      <c r="I216" s="47">
        <v>612</v>
      </c>
      <c r="J216" s="47">
        <v>349</v>
      </c>
      <c r="K216" s="47">
        <v>140</v>
      </c>
      <c r="L216" s="44">
        <v>3053</v>
      </c>
      <c r="M216" s="159">
        <v>981053.39999999991</v>
      </c>
      <c r="N216" s="159">
        <v>278256.87</v>
      </c>
      <c r="O216" s="159">
        <v>1444191.8399999999</v>
      </c>
      <c r="P216" s="159">
        <v>1709098.76</v>
      </c>
      <c r="Q216" s="159">
        <v>472833</v>
      </c>
      <c r="R216" s="159">
        <v>1666382.4000000001</v>
      </c>
      <c r="S216" s="159">
        <v>1411394.4</v>
      </c>
      <c r="T216" s="159">
        <v>2253639.58</v>
      </c>
      <c r="U216" s="159">
        <v>3130321.5999999996</v>
      </c>
      <c r="V216" s="212">
        <v>13347171.85</v>
      </c>
    </row>
    <row r="217" spans="1:22" x14ac:dyDescent="0.25">
      <c r="A217" s="149">
        <v>687</v>
      </c>
      <c r="B217" s="145" t="s">
        <v>228</v>
      </c>
      <c r="C217" s="157">
        <v>45</v>
      </c>
      <c r="D217" s="47">
        <v>8</v>
      </c>
      <c r="E217" s="47">
        <v>75</v>
      </c>
      <c r="F217" s="47">
        <v>45</v>
      </c>
      <c r="G217" s="47">
        <v>30</v>
      </c>
      <c r="H217" s="47">
        <v>748</v>
      </c>
      <c r="I217" s="47">
        <v>324</v>
      </c>
      <c r="J217" s="47">
        <v>203</v>
      </c>
      <c r="K217" s="47">
        <v>83</v>
      </c>
      <c r="L217" s="44">
        <v>1561</v>
      </c>
      <c r="M217" s="159">
        <v>437103</v>
      </c>
      <c r="N217" s="159">
        <v>82446.48</v>
      </c>
      <c r="O217" s="159">
        <v>644728.49999999988</v>
      </c>
      <c r="P217" s="159">
        <v>663012.45000000007</v>
      </c>
      <c r="Q217" s="159">
        <v>141849.9</v>
      </c>
      <c r="R217" s="159">
        <v>865593.08000000007</v>
      </c>
      <c r="S217" s="159">
        <v>747208.79999999993</v>
      </c>
      <c r="T217" s="159">
        <v>1310856.26</v>
      </c>
      <c r="U217" s="159">
        <v>1855833.5199999998</v>
      </c>
      <c r="V217" s="212">
        <v>6748631.9899999993</v>
      </c>
    </row>
    <row r="218" spans="1:22" x14ac:dyDescent="0.25">
      <c r="A218" s="149">
        <v>689</v>
      </c>
      <c r="B218" s="145" t="s">
        <v>229</v>
      </c>
      <c r="C218" s="157">
        <v>83</v>
      </c>
      <c r="D218" s="47">
        <v>18</v>
      </c>
      <c r="E218" s="47">
        <v>131</v>
      </c>
      <c r="F218" s="47">
        <v>80</v>
      </c>
      <c r="G218" s="47">
        <v>61</v>
      </c>
      <c r="H218" s="47">
        <v>1511</v>
      </c>
      <c r="I218" s="47">
        <v>694</v>
      </c>
      <c r="J218" s="47">
        <v>382</v>
      </c>
      <c r="K218" s="47">
        <v>186</v>
      </c>
      <c r="L218" s="44">
        <v>3146</v>
      </c>
      <c r="M218" s="159">
        <v>806212.2</v>
      </c>
      <c r="N218" s="159">
        <v>185504.58</v>
      </c>
      <c r="O218" s="159">
        <v>1126125.7799999998</v>
      </c>
      <c r="P218" s="159">
        <v>1178688.8</v>
      </c>
      <c r="Q218" s="159">
        <v>288428.13</v>
      </c>
      <c r="R218" s="159">
        <v>1748544.31</v>
      </c>
      <c r="S218" s="159">
        <v>1600502.7999999998</v>
      </c>
      <c r="T218" s="159">
        <v>2466734.44</v>
      </c>
      <c r="U218" s="159">
        <v>4158855.84</v>
      </c>
      <c r="V218" s="212">
        <v>13559596.879999999</v>
      </c>
    </row>
    <row r="219" spans="1:22" x14ac:dyDescent="0.25">
      <c r="A219" s="149">
        <v>691</v>
      </c>
      <c r="B219" s="145" t="s">
        <v>230</v>
      </c>
      <c r="C219" s="157">
        <v>179</v>
      </c>
      <c r="D219" s="47">
        <v>32</v>
      </c>
      <c r="E219" s="47">
        <v>217</v>
      </c>
      <c r="F219" s="47">
        <v>122</v>
      </c>
      <c r="G219" s="47">
        <v>113</v>
      </c>
      <c r="H219" s="47">
        <v>1305</v>
      </c>
      <c r="I219" s="47">
        <v>386</v>
      </c>
      <c r="J219" s="47">
        <v>248</v>
      </c>
      <c r="K219" s="47">
        <v>108</v>
      </c>
      <c r="L219" s="44">
        <v>2710</v>
      </c>
      <c r="M219" s="159">
        <v>1738698.5999999999</v>
      </c>
      <c r="N219" s="159">
        <v>329785.92</v>
      </c>
      <c r="O219" s="159">
        <v>1865414.4599999997</v>
      </c>
      <c r="P219" s="159">
        <v>1797500.4200000002</v>
      </c>
      <c r="Q219" s="159">
        <v>534301.29</v>
      </c>
      <c r="R219" s="159">
        <v>1510159.05</v>
      </c>
      <c r="S219" s="159">
        <v>890193.2</v>
      </c>
      <c r="T219" s="159">
        <v>1601440.16</v>
      </c>
      <c r="U219" s="159">
        <v>2414819.52</v>
      </c>
      <c r="V219" s="212">
        <v>12682312.619999999</v>
      </c>
    </row>
    <row r="220" spans="1:22" x14ac:dyDescent="0.25">
      <c r="A220" s="149">
        <v>694</v>
      </c>
      <c r="B220" s="145" t="s">
        <v>231</v>
      </c>
      <c r="C220" s="157">
        <v>1453</v>
      </c>
      <c r="D220" s="47">
        <v>287</v>
      </c>
      <c r="E220" s="47">
        <v>1990</v>
      </c>
      <c r="F220" s="47">
        <v>1034</v>
      </c>
      <c r="G220" s="47">
        <v>1021</v>
      </c>
      <c r="H220" s="47">
        <v>16388</v>
      </c>
      <c r="I220" s="47">
        <v>3773</v>
      </c>
      <c r="J220" s="47">
        <v>1971</v>
      </c>
      <c r="K220" s="47">
        <v>793</v>
      </c>
      <c r="L220" s="44">
        <v>28710</v>
      </c>
      <c r="M220" s="159">
        <v>14113570.199999999</v>
      </c>
      <c r="N220" s="159">
        <v>2957767.4699999997</v>
      </c>
      <c r="O220" s="159">
        <v>17106796.199999999</v>
      </c>
      <c r="P220" s="159">
        <v>15234552.74</v>
      </c>
      <c r="Q220" s="159">
        <v>4827624.93</v>
      </c>
      <c r="R220" s="159">
        <v>18964357.48</v>
      </c>
      <c r="S220" s="159">
        <v>8701292.5999999996</v>
      </c>
      <c r="T220" s="159">
        <v>12727574.82</v>
      </c>
      <c r="U220" s="159">
        <v>17731035.919999998</v>
      </c>
      <c r="V220" s="212">
        <v>112364572.36</v>
      </c>
    </row>
    <row r="221" spans="1:22" x14ac:dyDescent="0.25">
      <c r="A221" s="149">
        <v>697</v>
      </c>
      <c r="B221" s="145" t="s">
        <v>232</v>
      </c>
      <c r="C221" s="157">
        <v>49</v>
      </c>
      <c r="D221" s="47">
        <v>8</v>
      </c>
      <c r="E221" s="47">
        <v>56</v>
      </c>
      <c r="F221" s="47">
        <v>19</v>
      </c>
      <c r="G221" s="47">
        <v>31</v>
      </c>
      <c r="H221" s="47">
        <v>597</v>
      </c>
      <c r="I221" s="47">
        <v>251</v>
      </c>
      <c r="J221" s="47">
        <v>134</v>
      </c>
      <c r="K221" s="47">
        <v>90</v>
      </c>
      <c r="L221" s="44">
        <v>1235</v>
      </c>
      <c r="M221" s="159">
        <v>475956.6</v>
      </c>
      <c r="N221" s="159">
        <v>82446.48</v>
      </c>
      <c r="O221" s="159">
        <v>481397.27999999997</v>
      </c>
      <c r="P221" s="159">
        <v>279938.59000000003</v>
      </c>
      <c r="Q221" s="159">
        <v>146578.23000000001</v>
      </c>
      <c r="R221" s="159">
        <v>690854.37</v>
      </c>
      <c r="S221" s="159">
        <v>578856.19999999995</v>
      </c>
      <c r="T221" s="159">
        <v>865294.28</v>
      </c>
      <c r="U221" s="159">
        <v>2012349.5999999999</v>
      </c>
      <c r="V221" s="212">
        <v>5613671.6299999999</v>
      </c>
    </row>
    <row r="222" spans="1:22" x14ac:dyDescent="0.25">
      <c r="A222" s="149">
        <v>698</v>
      </c>
      <c r="B222" s="145" t="s">
        <v>233</v>
      </c>
      <c r="C222" s="157">
        <v>3687</v>
      </c>
      <c r="D222" s="47">
        <v>682</v>
      </c>
      <c r="E222" s="47">
        <v>4596</v>
      </c>
      <c r="F222" s="47">
        <v>2041</v>
      </c>
      <c r="G222" s="47">
        <v>2057</v>
      </c>
      <c r="H222" s="47">
        <v>37842</v>
      </c>
      <c r="I222" s="47">
        <v>7391</v>
      </c>
      <c r="J222" s="47">
        <v>3704</v>
      </c>
      <c r="K222" s="47">
        <v>1528</v>
      </c>
      <c r="L222" s="44">
        <v>63528</v>
      </c>
      <c r="M222" s="159">
        <v>35813305.799999997</v>
      </c>
      <c r="N222" s="159">
        <v>7028562.4199999999</v>
      </c>
      <c r="O222" s="159">
        <v>39508962.479999997</v>
      </c>
      <c r="P222" s="159">
        <v>30071298.010000002</v>
      </c>
      <c r="Q222" s="159">
        <v>9726174.8100000005</v>
      </c>
      <c r="R222" s="159">
        <v>43791140.82</v>
      </c>
      <c r="S222" s="159">
        <v>17045124.199999999</v>
      </c>
      <c r="T222" s="159">
        <v>23918283.68</v>
      </c>
      <c r="U222" s="159">
        <v>34165224.32</v>
      </c>
      <c r="V222" s="212">
        <v>241068076.53999999</v>
      </c>
    </row>
    <row r="223" spans="1:22" x14ac:dyDescent="0.25">
      <c r="A223" s="149">
        <v>700</v>
      </c>
      <c r="B223" s="145" t="s">
        <v>234</v>
      </c>
      <c r="C223" s="157">
        <v>161</v>
      </c>
      <c r="D223" s="47">
        <v>43</v>
      </c>
      <c r="E223" s="47">
        <v>303</v>
      </c>
      <c r="F223" s="47">
        <v>140</v>
      </c>
      <c r="G223" s="47">
        <v>129</v>
      </c>
      <c r="H223" s="47">
        <v>2417</v>
      </c>
      <c r="I223" s="47">
        <v>945</v>
      </c>
      <c r="J223" s="47">
        <v>534</v>
      </c>
      <c r="K223" s="47">
        <v>250</v>
      </c>
      <c r="L223" s="44">
        <v>4922</v>
      </c>
      <c r="M223" s="159">
        <v>1563857.4</v>
      </c>
      <c r="N223" s="159">
        <v>443149.82999999996</v>
      </c>
      <c r="O223" s="159">
        <v>2604703.1399999997</v>
      </c>
      <c r="P223" s="159">
        <v>2062705.4000000001</v>
      </c>
      <c r="Q223" s="159">
        <v>609954.56999999995</v>
      </c>
      <c r="R223" s="159">
        <v>2796976.5700000003</v>
      </c>
      <c r="S223" s="159">
        <v>2179359</v>
      </c>
      <c r="T223" s="159">
        <v>3448262.2800000003</v>
      </c>
      <c r="U223" s="159">
        <v>5589860</v>
      </c>
      <c r="V223" s="212">
        <v>21298828.190000001</v>
      </c>
    </row>
    <row r="224" spans="1:22" x14ac:dyDescent="0.25">
      <c r="A224" s="149">
        <v>702</v>
      </c>
      <c r="B224" s="145" t="s">
        <v>235</v>
      </c>
      <c r="C224" s="157">
        <v>147</v>
      </c>
      <c r="D224" s="47">
        <v>33</v>
      </c>
      <c r="E224" s="47">
        <v>202</v>
      </c>
      <c r="F224" s="47">
        <v>122</v>
      </c>
      <c r="G224" s="47">
        <v>141</v>
      </c>
      <c r="H224" s="47">
        <v>1976</v>
      </c>
      <c r="I224" s="47">
        <v>838</v>
      </c>
      <c r="J224" s="47">
        <v>508</v>
      </c>
      <c r="K224" s="47">
        <v>248</v>
      </c>
      <c r="L224" s="44">
        <v>4215</v>
      </c>
      <c r="M224" s="159">
        <v>1427869.8</v>
      </c>
      <c r="N224" s="159">
        <v>340091.73</v>
      </c>
      <c r="O224" s="159">
        <v>1736468.7599999998</v>
      </c>
      <c r="P224" s="159">
        <v>1797500.4200000002</v>
      </c>
      <c r="Q224" s="159">
        <v>666694.53</v>
      </c>
      <c r="R224" s="159">
        <v>2286646.96</v>
      </c>
      <c r="S224" s="159">
        <v>1932595.5999999999</v>
      </c>
      <c r="T224" s="159">
        <v>3280369.36</v>
      </c>
      <c r="U224" s="159">
        <v>5545141.1200000001</v>
      </c>
      <c r="V224" s="212">
        <v>19013378.280000001</v>
      </c>
    </row>
    <row r="225" spans="1:22" x14ac:dyDescent="0.25">
      <c r="A225" s="149">
        <v>704</v>
      </c>
      <c r="B225" s="145" t="s">
        <v>236</v>
      </c>
      <c r="C225" s="157">
        <v>467</v>
      </c>
      <c r="D225" s="47">
        <v>96</v>
      </c>
      <c r="E225" s="47">
        <v>555</v>
      </c>
      <c r="F225" s="47">
        <v>238</v>
      </c>
      <c r="G225" s="47">
        <v>241</v>
      </c>
      <c r="H225" s="47">
        <v>3512</v>
      </c>
      <c r="I225" s="47">
        <v>729</v>
      </c>
      <c r="J225" s="47">
        <v>372</v>
      </c>
      <c r="K225" s="47">
        <v>144</v>
      </c>
      <c r="L225" s="44">
        <v>6354</v>
      </c>
      <c r="M225" s="159">
        <v>4536157.8</v>
      </c>
      <c r="N225" s="159">
        <v>989357.76</v>
      </c>
      <c r="O225" s="159">
        <v>4770990.8999999994</v>
      </c>
      <c r="P225" s="159">
        <v>3506599.18</v>
      </c>
      <c r="Q225" s="159">
        <v>1139527.53</v>
      </c>
      <c r="R225" s="159">
        <v>4064121.52</v>
      </c>
      <c r="S225" s="159">
        <v>1681219.7999999998</v>
      </c>
      <c r="T225" s="159">
        <v>2402160.2400000002</v>
      </c>
      <c r="U225" s="159">
        <v>3219759.36</v>
      </c>
      <c r="V225" s="212">
        <v>26309894.089999996</v>
      </c>
    </row>
    <row r="226" spans="1:22" x14ac:dyDescent="0.25">
      <c r="A226" s="149">
        <v>707</v>
      </c>
      <c r="B226" s="145" t="s">
        <v>237</v>
      </c>
      <c r="C226" s="157">
        <v>43</v>
      </c>
      <c r="D226" s="47">
        <v>14</v>
      </c>
      <c r="E226" s="47">
        <v>89</v>
      </c>
      <c r="F226" s="47">
        <v>44</v>
      </c>
      <c r="G226" s="47">
        <v>40</v>
      </c>
      <c r="H226" s="47">
        <v>984</v>
      </c>
      <c r="I226" s="47">
        <v>492</v>
      </c>
      <c r="J226" s="47">
        <v>250</v>
      </c>
      <c r="K226" s="47">
        <v>110</v>
      </c>
      <c r="L226" s="44">
        <v>2066</v>
      </c>
      <c r="M226" s="159">
        <v>417676.2</v>
      </c>
      <c r="N226" s="159">
        <v>144281.34</v>
      </c>
      <c r="O226" s="159">
        <v>765077.82</v>
      </c>
      <c r="P226" s="159">
        <v>648278.84000000008</v>
      </c>
      <c r="Q226" s="159">
        <v>189133.2</v>
      </c>
      <c r="R226" s="159">
        <v>1138694.6400000001</v>
      </c>
      <c r="S226" s="159">
        <v>1134650.3999999999</v>
      </c>
      <c r="T226" s="159">
        <v>1614355</v>
      </c>
      <c r="U226" s="159">
        <v>2459538.4</v>
      </c>
      <c r="V226" s="212">
        <v>8511685.8399999999</v>
      </c>
    </row>
    <row r="227" spans="1:22" x14ac:dyDescent="0.25">
      <c r="A227" s="149">
        <v>710</v>
      </c>
      <c r="B227" s="145" t="s">
        <v>238</v>
      </c>
      <c r="C227" s="157">
        <v>1371</v>
      </c>
      <c r="D227" s="47">
        <v>239</v>
      </c>
      <c r="E227" s="47">
        <v>1759</v>
      </c>
      <c r="F227" s="47">
        <v>972</v>
      </c>
      <c r="G227" s="47">
        <v>786</v>
      </c>
      <c r="H227" s="47">
        <v>14814</v>
      </c>
      <c r="I227" s="47">
        <v>4044</v>
      </c>
      <c r="J227" s="47">
        <v>2517</v>
      </c>
      <c r="K227" s="47">
        <v>1026</v>
      </c>
      <c r="L227" s="44">
        <v>27528</v>
      </c>
      <c r="M227" s="159">
        <v>13317071.4</v>
      </c>
      <c r="N227" s="159">
        <v>2463088.59</v>
      </c>
      <c r="O227" s="159">
        <v>15121032.419999998</v>
      </c>
      <c r="P227" s="159">
        <v>14321068.92</v>
      </c>
      <c r="Q227" s="159">
        <v>3716467.38</v>
      </c>
      <c r="R227" s="159">
        <v>17142908.940000001</v>
      </c>
      <c r="S227" s="159">
        <v>9326272.7999999989</v>
      </c>
      <c r="T227" s="159">
        <v>16253326.140000001</v>
      </c>
      <c r="U227" s="159">
        <v>22940785.439999998</v>
      </c>
      <c r="V227" s="212">
        <v>114602022.03</v>
      </c>
    </row>
    <row r="228" spans="1:22" x14ac:dyDescent="0.25">
      <c r="A228" s="149">
        <v>729</v>
      </c>
      <c r="B228" s="145" t="s">
        <v>239</v>
      </c>
      <c r="C228" s="157">
        <v>429</v>
      </c>
      <c r="D228" s="47">
        <v>83</v>
      </c>
      <c r="E228" s="47">
        <v>549</v>
      </c>
      <c r="F228" s="47">
        <v>314</v>
      </c>
      <c r="G228" s="47">
        <v>295</v>
      </c>
      <c r="H228" s="47">
        <v>4501</v>
      </c>
      <c r="I228" s="47">
        <v>1681</v>
      </c>
      <c r="J228" s="47">
        <v>951</v>
      </c>
      <c r="K228" s="47">
        <v>405</v>
      </c>
      <c r="L228" s="44">
        <v>9208</v>
      </c>
      <c r="M228" s="159">
        <v>4167048.5999999996</v>
      </c>
      <c r="N228" s="159">
        <v>855382.23</v>
      </c>
      <c r="O228" s="159">
        <v>4719412.6199999992</v>
      </c>
      <c r="P228" s="159">
        <v>4626353.54</v>
      </c>
      <c r="Q228" s="159">
        <v>1394857.35</v>
      </c>
      <c r="R228" s="159">
        <v>5208602.21</v>
      </c>
      <c r="S228" s="159">
        <v>3876722.1999999997</v>
      </c>
      <c r="T228" s="159">
        <v>6141006.4199999999</v>
      </c>
      <c r="U228" s="159">
        <v>9055573.1999999993</v>
      </c>
      <c r="V228" s="212">
        <v>40044958.36999999</v>
      </c>
    </row>
    <row r="229" spans="1:22" x14ac:dyDescent="0.25">
      <c r="A229" s="149">
        <v>732</v>
      </c>
      <c r="B229" s="145" t="s">
        <v>240</v>
      </c>
      <c r="C229" s="157">
        <v>77</v>
      </c>
      <c r="D229" s="47">
        <v>19</v>
      </c>
      <c r="E229" s="47">
        <v>149</v>
      </c>
      <c r="F229" s="47">
        <v>79</v>
      </c>
      <c r="G229" s="47">
        <v>75</v>
      </c>
      <c r="H229" s="47">
        <v>1670</v>
      </c>
      <c r="I229" s="47">
        <v>741</v>
      </c>
      <c r="J229" s="47">
        <v>397</v>
      </c>
      <c r="K229" s="47">
        <v>200</v>
      </c>
      <c r="L229" s="44">
        <v>3407</v>
      </c>
      <c r="M229" s="159">
        <v>747931.79999999993</v>
      </c>
      <c r="N229" s="159">
        <v>195810.38999999998</v>
      </c>
      <c r="O229" s="159">
        <v>1280860.6199999999</v>
      </c>
      <c r="P229" s="159">
        <v>1163955.19</v>
      </c>
      <c r="Q229" s="159">
        <v>354624.75</v>
      </c>
      <c r="R229" s="159">
        <v>1932540.7</v>
      </c>
      <c r="S229" s="159">
        <v>1708894.2</v>
      </c>
      <c r="T229" s="159">
        <v>2563595.7400000002</v>
      </c>
      <c r="U229" s="159">
        <v>4471888</v>
      </c>
      <c r="V229" s="212">
        <v>14420101.390000001</v>
      </c>
    </row>
    <row r="230" spans="1:22" x14ac:dyDescent="0.25">
      <c r="A230" s="149">
        <v>734</v>
      </c>
      <c r="B230" s="145" t="s">
        <v>241</v>
      </c>
      <c r="C230" s="157">
        <v>2151</v>
      </c>
      <c r="D230" s="47">
        <v>466</v>
      </c>
      <c r="E230" s="47">
        <v>3345</v>
      </c>
      <c r="F230" s="47">
        <v>1835</v>
      </c>
      <c r="G230" s="47">
        <v>1816</v>
      </c>
      <c r="H230" s="47">
        <v>27591</v>
      </c>
      <c r="I230" s="47">
        <v>8034</v>
      </c>
      <c r="J230" s="47">
        <v>4527</v>
      </c>
      <c r="K230" s="47">
        <v>1797</v>
      </c>
      <c r="L230" s="44">
        <v>51562</v>
      </c>
      <c r="M230" s="159">
        <v>20893523.399999999</v>
      </c>
      <c r="N230" s="159">
        <v>4802507.46</v>
      </c>
      <c r="O230" s="159">
        <v>28754891.099999998</v>
      </c>
      <c r="P230" s="159">
        <v>27036174.350000001</v>
      </c>
      <c r="Q230" s="159">
        <v>8586647.2799999993</v>
      </c>
      <c r="R230" s="159">
        <v>31928581.109999999</v>
      </c>
      <c r="S230" s="159">
        <v>18528010.799999997</v>
      </c>
      <c r="T230" s="159">
        <v>29232740.34</v>
      </c>
      <c r="U230" s="159">
        <v>40179913.68</v>
      </c>
      <c r="V230" s="212">
        <v>209942989.52000001</v>
      </c>
    </row>
    <row r="231" spans="1:22" x14ac:dyDescent="0.25">
      <c r="A231" s="149">
        <v>738</v>
      </c>
      <c r="B231" s="145" t="s">
        <v>242</v>
      </c>
      <c r="C231" s="157">
        <v>142</v>
      </c>
      <c r="D231" s="47">
        <v>26</v>
      </c>
      <c r="E231" s="47">
        <v>214</v>
      </c>
      <c r="F231" s="47">
        <v>98</v>
      </c>
      <c r="G231" s="47">
        <v>109</v>
      </c>
      <c r="H231" s="47">
        <v>1553</v>
      </c>
      <c r="I231" s="47">
        <v>498</v>
      </c>
      <c r="J231" s="47">
        <v>224</v>
      </c>
      <c r="K231" s="47">
        <v>86</v>
      </c>
      <c r="L231" s="44">
        <v>2950</v>
      </c>
      <c r="M231" s="159">
        <v>1379302.8</v>
      </c>
      <c r="N231" s="159">
        <v>267951.06</v>
      </c>
      <c r="O231" s="159">
        <v>1839625.3199999998</v>
      </c>
      <c r="P231" s="159">
        <v>1443893.78</v>
      </c>
      <c r="Q231" s="159">
        <v>515387.97</v>
      </c>
      <c r="R231" s="159">
        <v>1797147.1300000001</v>
      </c>
      <c r="S231" s="159">
        <v>1148487.5999999999</v>
      </c>
      <c r="T231" s="159">
        <v>1446462.08</v>
      </c>
      <c r="U231" s="159">
        <v>1922911.8399999999</v>
      </c>
      <c r="V231" s="212">
        <v>11761169.58</v>
      </c>
    </row>
    <row r="232" spans="1:22" x14ac:dyDescent="0.25">
      <c r="A232" s="149">
        <v>739</v>
      </c>
      <c r="B232" s="145" t="s">
        <v>243</v>
      </c>
      <c r="C232" s="157">
        <v>108</v>
      </c>
      <c r="D232" s="47">
        <v>27</v>
      </c>
      <c r="E232" s="47">
        <v>165</v>
      </c>
      <c r="F232" s="47">
        <v>93</v>
      </c>
      <c r="G232" s="47">
        <v>86</v>
      </c>
      <c r="H232" s="47">
        <v>1542</v>
      </c>
      <c r="I232" s="47">
        <v>626</v>
      </c>
      <c r="J232" s="47">
        <v>437</v>
      </c>
      <c r="K232" s="47">
        <v>242</v>
      </c>
      <c r="L232" s="44">
        <v>3326</v>
      </c>
      <c r="M232" s="159">
        <v>1049047.2</v>
      </c>
      <c r="N232" s="159">
        <v>278256.87</v>
      </c>
      <c r="O232" s="159">
        <v>1418402.7</v>
      </c>
      <c r="P232" s="159">
        <v>1370225.73</v>
      </c>
      <c r="Q232" s="159">
        <v>406636.38</v>
      </c>
      <c r="R232" s="159">
        <v>1784417.82</v>
      </c>
      <c r="S232" s="159">
        <v>1443681.2</v>
      </c>
      <c r="T232" s="159">
        <v>2821892.54</v>
      </c>
      <c r="U232" s="159">
        <v>5410984.4799999995</v>
      </c>
      <c r="V232" s="212">
        <v>15983544.920000002</v>
      </c>
    </row>
    <row r="233" spans="1:22" x14ac:dyDescent="0.25">
      <c r="A233" s="149">
        <v>740</v>
      </c>
      <c r="B233" s="145" t="s">
        <v>244</v>
      </c>
      <c r="C233" s="157">
        <v>1186</v>
      </c>
      <c r="D233" s="47">
        <v>255</v>
      </c>
      <c r="E233" s="47">
        <v>1738</v>
      </c>
      <c r="F233" s="47">
        <v>927</v>
      </c>
      <c r="G233" s="47">
        <v>1060</v>
      </c>
      <c r="H233" s="47">
        <v>16780</v>
      </c>
      <c r="I233" s="47">
        <v>5896</v>
      </c>
      <c r="J233" s="47">
        <v>3402</v>
      </c>
      <c r="K233" s="47">
        <v>1418</v>
      </c>
      <c r="L233" s="44">
        <v>32662</v>
      </c>
      <c r="M233" s="159">
        <v>11520092.4</v>
      </c>
      <c r="N233" s="159">
        <v>2627981.5499999998</v>
      </c>
      <c r="O233" s="159">
        <v>14940508.439999999</v>
      </c>
      <c r="P233" s="159">
        <v>13658056.470000001</v>
      </c>
      <c r="Q233" s="159">
        <v>5012029.8</v>
      </c>
      <c r="R233" s="159">
        <v>19417983.800000001</v>
      </c>
      <c r="S233" s="159">
        <v>13597355.199999999</v>
      </c>
      <c r="T233" s="159">
        <v>21968142.84</v>
      </c>
      <c r="U233" s="159">
        <v>31705685.919999998</v>
      </c>
      <c r="V233" s="212">
        <v>134447836.41999999</v>
      </c>
    </row>
    <row r="234" spans="1:22" x14ac:dyDescent="0.25">
      <c r="A234" s="149">
        <v>742</v>
      </c>
      <c r="B234" s="145" t="s">
        <v>245</v>
      </c>
      <c r="C234" s="157">
        <v>40</v>
      </c>
      <c r="D234" s="47">
        <v>6</v>
      </c>
      <c r="E234" s="47">
        <v>46</v>
      </c>
      <c r="F234" s="47">
        <v>18</v>
      </c>
      <c r="G234" s="47">
        <v>27</v>
      </c>
      <c r="H234" s="47">
        <v>538</v>
      </c>
      <c r="I234" s="47">
        <v>183</v>
      </c>
      <c r="J234" s="47">
        <v>110</v>
      </c>
      <c r="K234" s="47">
        <v>41</v>
      </c>
      <c r="L234" s="44">
        <v>1009</v>
      </c>
      <c r="M234" s="159">
        <v>388536</v>
      </c>
      <c r="N234" s="159">
        <v>61834.86</v>
      </c>
      <c r="O234" s="159">
        <v>395433.48</v>
      </c>
      <c r="P234" s="159">
        <v>265204.98</v>
      </c>
      <c r="Q234" s="159">
        <v>127664.91</v>
      </c>
      <c r="R234" s="159">
        <v>622578.98</v>
      </c>
      <c r="S234" s="159">
        <v>422034.6</v>
      </c>
      <c r="T234" s="159">
        <v>710316.2</v>
      </c>
      <c r="U234" s="159">
        <v>916737.03999999992</v>
      </c>
      <c r="V234" s="212">
        <v>3910341.05</v>
      </c>
    </row>
    <row r="235" spans="1:22" x14ac:dyDescent="0.25">
      <c r="A235" s="149">
        <v>743</v>
      </c>
      <c r="B235" s="145" t="s">
        <v>246</v>
      </c>
      <c r="C235" s="157">
        <v>4044</v>
      </c>
      <c r="D235" s="47">
        <v>769</v>
      </c>
      <c r="E235" s="47">
        <v>4741</v>
      </c>
      <c r="F235" s="47">
        <v>2161</v>
      </c>
      <c r="G235" s="47">
        <v>2268</v>
      </c>
      <c r="H235" s="47">
        <v>37093</v>
      </c>
      <c r="I235" s="47">
        <v>7460</v>
      </c>
      <c r="J235" s="47">
        <v>4005</v>
      </c>
      <c r="K235" s="47">
        <v>1589</v>
      </c>
      <c r="L235" s="44">
        <v>64130</v>
      </c>
      <c r="M235" s="159">
        <v>39280989.600000001</v>
      </c>
      <c r="N235" s="159">
        <v>7925167.8899999997</v>
      </c>
      <c r="O235" s="159">
        <v>40755437.579999998</v>
      </c>
      <c r="P235" s="159">
        <v>31839331.210000001</v>
      </c>
      <c r="Q235" s="159">
        <v>10723852.439999999</v>
      </c>
      <c r="R235" s="159">
        <v>42924390.530000001</v>
      </c>
      <c r="S235" s="159">
        <v>17204252</v>
      </c>
      <c r="T235" s="159">
        <v>25861967.100000001</v>
      </c>
      <c r="U235" s="159">
        <v>35529150.159999996</v>
      </c>
      <c r="V235" s="212">
        <v>252044538.50999999</v>
      </c>
    </row>
    <row r="236" spans="1:22" x14ac:dyDescent="0.25">
      <c r="A236" s="149">
        <v>746</v>
      </c>
      <c r="B236" s="145" t="s">
        <v>247</v>
      </c>
      <c r="C236" s="157">
        <v>369</v>
      </c>
      <c r="D236" s="47">
        <v>82</v>
      </c>
      <c r="E236" s="47">
        <v>570</v>
      </c>
      <c r="F236" s="47">
        <v>290</v>
      </c>
      <c r="G236" s="47">
        <v>250</v>
      </c>
      <c r="H236" s="47">
        <v>2299</v>
      </c>
      <c r="I236" s="47">
        <v>548</v>
      </c>
      <c r="J236" s="47">
        <v>295</v>
      </c>
      <c r="K236" s="47">
        <v>131</v>
      </c>
      <c r="L236" s="44">
        <v>4834</v>
      </c>
      <c r="M236" s="159">
        <v>3584244.6</v>
      </c>
      <c r="N236" s="159">
        <v>845076.41999999993</v>
      </c>
      <c r="O236" s="159">
        <v>4899936.5999999996</v>
      </c>
      <c r="P236" s="159">
        <v>4272746.9000000004</v>
      </c>
      <c r="Q236" s="159">
        <v>1182082.5</v>
      </c>
      <c r="R236" s="159">
        <v>2660425.79</v>
      </c>
      <c r="S236" s="159">
        <v>1263797.5999999999</v>
      </c>
      <c r="T236" s="159">
        <v>1904938.9</v>
      </c>
      <c r="U236" s="159">
        <v>2929086.6399999997</v>
      </c>
      <c r="V236" s="212">
        <v>23542335.949999999</v>
      </c>
    </row>
    <row r="237" spans="1:22" x14ac:dyDescent="0.25">
      <c r="A237" s="149">
        <v>747</v>
      </c>
      <c r="B237" s="145" t="s">
        <v>248</v>
      </c>
      <c r="C237" s="157">
        <v>51</v>
      </c>
      <c r="D237" s="47">
        <v>12</v>
      </c>
      <c r="E237" s="47">
        <v>70</v>
      </c>
      <c r="F237" s="47">
        <v>41</v>
      </c>
      <c r="G237" s="47">
        <v>38</v>
      </c>
      <c r="H237" s="47">
        <v>657</v>
      </c>
      <c r="I237" s="47">
        <v>272</v>
      </c>
      <c r="J237" s="47">
        <v>166</v>
      </c>
      <c r="K237" s="47">
        <v>78</v>
      </c>
      <c r="L237" s="44">
        <v>1385</v>
      </c>
      <c r="M237" s="159">
        <v>495383.39999999997</v>
      </c>
      <c r="N237" s="159">
        <v>123669.72</v>
      </c>
      <c r="O237" s="159">
        <v>601746.6</v>
      </c>
      <c r="P237" s="159">
        <v>604078.01</v>
      </c>
      <c r="Q237" s="159">
        <v>179676.54</v>
      </c>
      <c r="R237" s="159">
        <v>760286.97</v>
      </c>
      <c r="S237" s="159">
        <v>627286.39999999991</v>
      </c>
      <c r="T237" s="159">
        <v>1071931.72</v>
      </c>
      <c r="U237" s="159">
        <v>1744036.3199999998</v>
      </c>
      <c r="V237" s="212">
        <v>6208095.6799999997</v>
      </c>
    </row>
    <row r="238" spans="1:22" x14ac:dyDescent="0.25">
      <c r="A238" s="149">
        <v>748</v>
      </c>
      <c r="B238" s="145" t="s">
        <v>249</v>
      </c>
      <c r="C238" s="157">
        <v>328</v>
      </c>
      <c r="D238" s="47">
        <v>81</v>
      </c>
      <c r="E238" s="47">
        <v>497</v>
      </c>
      <c r="F238" s="47">
        <v>238</v>
      </c>
      <c r="G238" s="47">
        <v>200</v>
      </c>
      <c r="H238" s="47">
        <v>2446</v>
      </c>
      <c r="I238" s="47">
        <v>769</v>
      </c>
      <c r="J238" s="47">
        <v>322</v>
      </c>
      <c r="K238" s="47">
        <v>153</v>
      </c>
      <c r="L238" s="44">
        <v>5034</v>
      </c>
      <c r="M238" s="159">
        <v>3185995.1999999997</v>
      </c>
      <c r="N238" s="159">
        <v>834770.61</v>
      </c>
      <c r="O238" s="159">
        <v>4272400.8599999994</v>
      </c>
      <c r="P238" s="159">
        <v>3506599.18</v>
      </c>
      <c r="Q238" s="159">
        <v>945666</v>
      </c>
      <c r="R238" s="159">
        <v>2830535.66</v>
      </c>
      <c r="S238" s="159">
        <v>1773467.7999999998</v>
      </c>
      <c r="T238" s="159">
        <v>2079289.24</v>
      </c>
      <c r="U238" s="159">
        <v>3420994.32</v>
      </c>
      <c r="V238" s="212">
        <v>22849718.869999997</v>
      </c>
    </row>
    <row r="239" spans="1:22" x14ac:dyDescent="0.25">
      <c r="A239" s="149">
        <v>749</v>
      </c>
      <c r="B239" s="145" t="s">
        <v>250</v>
      </c>
      <c r="C239" s="157">
        <v>1374</v>
      </c>
      <c r="D239" s="47">
        <v>292</v>
      </c>
      <c r="E239" s="47">
        <v>1844</v>
      </c>
      <c r="F239" s="47">
        <v>894</v>
      </c>
      <c r="G239" s="47">
        <v>795</v>
      </c>
      <c r="H239" s="47">
        <v>11522</v>
      </c>
      <c r="I239" s="47">
        <v>2614</v>
      </c>
      <c r="J239" s="47">
        <v>1452</v>
      </c>
      <c r="K239" s="47">
        <v>464</v>
      </c>
      <c r="L239" s="44">
        <v>21251</v>
      </c>
      <c r="M239" s="159">
        <v>13346211.6</v>
      </c>
      <c r="N239" s="159">
        <v>3009296.52</v>
      </c>
      <c r="O239" s="159">
        <v>15851724.719999999</v>
      </c>
      <c r="P239" s="159">
        <v>13171847.34</v>
      </c>
      <c r="Q239" s="159">
        <v>3759022.35</v>
      </c>
      <c r="R239" s="159">
        <v>13333373.620000001</v>
      </c>
      <c r="S239" s="159">
        <v>6028406.7999999998</v>
      </c>
      <c r="T239" s="159">
        <v>9376173.8399999999</v>
      </c>
      <c r="U239" s="159">
        <v>10374780.16</v>
      </c>
      <c r="V239" s="212">
        <v>88250836.949999988</v>
      </c>
    </row>
    <row r="240" spans="1:22" x14ac:dyDescent="0.25">
      <c r="A240" s="149">
        <v>751</v>
      </c>
      <c r="B240" s="145" t="s">
        <v>251</v>
      </c>
      <c r="C240" s="157">
        <v>108</v>
      </c>
      <c r="D240" s="47">
        <v>17</v>
      </c>
      <c r="E240" s="47">
        <v>201</v>
      </c>
      <c r="F240" s="47">
        <v>114</v>
      </c>
      <c r="G240" s="47">
        <v>105</v>
      </c>
      <c r="H240" s="47">
        <v>1379</v>
      </c>
      <c r="I240" s="47">
        <v>597</v>
      </c>
      <c r="J240" s="47">
        <v>325</v>
      </c>
      <c r="K240" s="47">
        <v>104</v>
      </c>
      <c r="L240" s="44">
        <v>2950</v>
      </c>
      <c r="M240" s="159">
        <v>1049047.2</v>
      </c>
      <c r="N240" s="159">
        <v>175198.77</v>
      </c>
      <c r="O240" s="159">
        <v>1727872.38</v>
      </c>
      <c r="P240" s="159">
        <v>1679631.54</v>
      </c>
      <c r="Q240" s="159">
        <v>496474.64999999997</v>
      </c>
      <c r="R240" s="159">
        <v>1595792.59</v>
      </c>
      <c r="S240" s="159">
        <v>1376801.4</v>
      </c>
      <c r="T240" s="159">
        <v>2098661.5</v>
      </c>
      <c r="U240" s="159">
        <v>2325381.7599999998</v>
      </c>
      <c r="V240" s="212">
        <v>12524861.789999999</v>
      </c>
    </row>
    <row r="241" spans="1:22" x14ac:dyDescent="0.25">
      <c r="A241" s="149">
        <v>753</v>
      </c>
      <c r="B241" s="145" t="s">
        <v>252</v>
      </c>
      <c r="C241" s="157">
        <v>1274</v>
      </c>
      <c r="D241" s="47">
        <v>252</v>
      </c>
      <c r="E241" s="47">
        <v>1760</v>
      </c>
      <c r="F241" s="47">
        <v>861</v>
      </c>
      <c r="G241" s="47">
        <v>889</v>
      </c>
      <c r="H241" s="47">
        <v>12785</v>
      </c>
      <c r="I241" s="47">
        <v>2168</v>
      </c>
      <c r="J241" s="47">
        <v>1231</v>
      </c>
      <c r="K241" s="47">
        <v>467</v>
      </c>
      <c r="L241" s="44">
        <v>21687</v>
      </c>
      <c r="M241" s="159">
        <v>12374871.6</v>
      </c>
      <c r="N241" s="159">
        <v>2597064.1199999996</v>
      </c>
      <c r="O241" s="159">
        <v>15129628.799999999</v>
      </c>
      <c r="P241" s="159">
        <v>12685638.210000001</v>
      </c>
      <c r="Q241" s="159">
        <v>4203485.37</v>
      </c>
      <c r="R241" s="159">
        <v>14794929.85</v>
      </c>
      <c r="S241" s="159">
        <v>4999841.5999999996</v>
      </c>
      <c r="T241" s="159">
        <v>7949084.0200000005</v>
      </c>
      <c r="U241" s="159">
        <v>10441858.479999999</v>
      </c>
      <c r="V241" s="212">
        <v>85176402.049999997</v>
      </c>
    </row>
    <row r="242" spans="1:22" x14ac:dyDescent="0.25">
      <c r="A242" s="149">
        <v>755</v>
      </c>
      <c r="B242" s="145" t="s">
        <v>253</v>
      </c>
      <c r="C242" s="157">
        <v>326</v>
      </c>
      <c r="D242" s="47">
        <v>66</v>
      </c>
      <c r="E242" s="47">
        <v>489</v>
      </c>
      <c r="F242" s="47">
        <v>265</v>
      </c>
      <c r="G242" s="47">
        <v>248</v>
      </c>
      <c r="H242" s="47">
        <v>3544</v>
      </c>
      <c r="I242" s="47">
        <v>754</v>
      </c>
      <c r="J242" s="47">
        <v>352</v>
      </c>
      <c r="K242" s="47">
        <v>105</v>
      </c>
      <c r="L242" s="44">
        <v>6149</v>
      </c>
      <c r="M242" s="159">
        <v>3166568.4</v>
      </c>
      <c r="N242" s="159">
        <v>680183.46</v>
      </c>
      <c r="O242" s="159">
        <v>4203629.8199999994</v>
      </c>
      <c r="P242" s="159">
        <v>3904406.6500000004</v>
      </c>
      <c r="Q242" s="159">
        <v>1172625.8400000001</v>
      </c>
      <c r="R242" s="159">
        <v>4101152.24</v>
      </c>
      <c r="S242" s="159">
        <v>1738874.7999999998</v>
      </c>
      <c r="T242" s="159">
        <v>2273011.84</v>
      </c>
      <c r="U242" s="159">
        <v>2347741.1999999997</v>
      </c>
      <c r="V242" s="212">
        <v>23588194.25</v>
      </c>
    </row>
    <row r="243" spans="1:22" x14ac:dyDescent="0.25">
      <c r="A243" s="149">
        <v>758</v>
      </c>
      <c r="B243" s="145" t="s">
        <v>254</v>
      </c>
      <c r="C243" s="157">
        <v>370</v>
      </c>
      <c r="D243" s="47">
        <v>82</v>
      </c>
      <c r="E243" s="47">
        <v>497</v>
      </c>
      <c r="F243" s="47">
        <v>222</v>
      </c>
      <c r="G243" s="47">
        <v>194</v>
      </c>
      <c r="H243" s="47">
        <v>4568</v>
      </c>
      <c r="I243" s="47">
        <v>1365</v>
      </c>
      <c r="J243" s="47">
        <v>708</v>
      </c>
      <c r="K243" s="47">
        <v>260</v>
      </c>
      <c r="L243" s="44">
        <v>8266</v>
      </c>
      <c r="M243" s="159">
        <v>3593958</v>
      </c>
      <c r="N243" s="159">
        <v>845076.41999999993</v>
      </c>
      <c r="O243" s="159">
        <v>4272400.8599999994</v>
      </c>
      <c r="P243" s="159">
        <v>3270861.42</v>
      </c>
      <c r="Q243" s="159">
        <v>917296.02</v>
      </c>
      <c r="R243" s="159">
        <v>5286135.28</v>
      </c>
      <c r="S243" s="159">
        <v>3147962.9999999995</v>
      </c>
      <c r="T243" s="159">
        <v>4571853.3600000003</v>
      </c>
      <c r="U243" s="159">
        <v>5813454.3999999994</v>
      </c>
      <c r="V243" s="212">
        <v>31718998.759999998</v>
      </c>
    </row>
    <row r="244" spans="1:22" x14ac:dyDescent="0.25">
      <c r="A244" s="149">
        <v>759</v>
      </c>
      <c r="B244" s="145" t="s">
        <v>255</v>
      </c>
      <c r="C244" s="157">
        <v>98</v>
      </c>
      <c r="D244" s="47">
        <v>29</v>
      </c>
      <c r="E244" s="47">
        <v>146</v>
      </c>
      <c r="F244" s="47">
        <v>56</v>
      </c>
      <c r="G244" s="47">
        <v>62</v>
      </c>
      <c r="H244" s="47">
        <v>971</v>
      </c>
      <c r="I244" s="47">
        <v>336</v>
      </c>
      <c r="J244" s="47">
        <v>217</v>
      </c>
      <c r="K244" s="47">
        <v>92</v>
      </c>
      <c r="L244" s="44">
        <v>2007</v>
      </c>
      <c r="M244" s="159">
        <v>951913.2</v>
      </c>
      <c r="N244" s="159">
        <v>298868.49</v>
      </c>
      <c r="O244" s="159">
        <v>1255071.48</v>
      </c>
      <c r="P244" s="159">
        <v>825082.16</v>
      </c>
      <c r="Q244" s="159">
        <v>293156.46000000002</v>
      </c>
      <c r="R244" s="159">
        <v>1123650.9100000001</v>
      </c>
      <c r="S244" s="159">
        <v>774883.2</v>
      </c>
      <c r="T244" s="159">
        <v>1401260.1400000001</v>
      </c>
      <c r="U244" s="159">
        <v>2057068.48</v>
      </c>
      <c r="V244" s="212">
        <v>8980954.5200000014</v>
      </c>
    </row>
    <row r="245" spans="1:22" x14ac:dyDescent="0.25">
      <c r="A245" s="149">
        <v>761</v>
      </c>
      <c r="B245" s="145" t="s">
        <v>256</v>
      </c>
      <c r="C245" s="157">
        <v>364</v>
      </c>
      <c r="D245" s="47">
        <v>75</v>
      </c>
      <c r="E245" s="47">
        <v>516</v>
      </c>
      <c r="F245" s="47">
        <v>280</v>
      </c>
      <c r="G245" s="47">
        <v>300</v>
      </c>
      <c r="H245" s="47">
        <v>4284</v>
      </c>
      <c r="I245" s="47">
        <v>1452</v>
      </c>
      <c r="J245" s="47">
        <v>951</v>
      </c>
      <c r="K245" s="47">
        <v>424</v>
      </c>
      <c r="L245" s="44">
        <v>8646</v>
      </c>
      <c r="M245" s="159">
        <v>3535677.6</v>
      </c>
      <c r="N245" s="159">
        <v>772935.75</v>
      </c>
      <c r="O245" s="159">
        <v>4435732.0799999991</v>
      </c>
      <c r="P245" s="159">
        <v>4125410.8000000003</v>
      </c>
      <c r="Q245" s="159">
        <v>1418499</v>
      </c>
      <c r="R245" s="159">
        <v>4957487.6400000006</v>
      </c>
      <c r="S245" s="159">
        <v>3348602.4</v>
      </c>
      <c r="T245" s="159">
        <v>6141006.4199999999</v>
      </c>
      <c r="U245" s="159">
        <v>9480402.5599999987</v>
      </c>
      <c r="V245" s="212">
        <v>38215754.25</v>
      </c>
    </row>
    <row r="246" spans="1:22" x14ac:dyDescent="0.25">
      <c r="A246" s="149">
        <v>762</v>
      </c>
      <c r="B246" s="145" t="s">
        <v>257</v>
      </c>
      <c r="C246" s="157">
        <v>141</v>
      </c>
      <c r="D246" s="47">
        <v>26</v>
      </c>
      <c r="E246" s="47">
        <v>220</v>
      </c>
      <c r="F246" s="47">
        <v>113</v>
      </c>
      <c r="G246" s="47">
        <v>115</v>
      </c>
      <c r="H246" s="47">
        <v>1902</v>
      </c>
      <c r="I246" s="47">
        <v>762</v>
      </c>
      <c r="J246" s="47">
        <v>392</v>
      </c>
      <c r="K246" s="47">
        <v>170</v>
      </c>
      <c r="L246" s="44">
        <v>3841</v>
      </c>
      <c r="M246" s="159">
        <v>1369589.4</v>
      </c>
      <c r="N246" s="159">
        <v>267951.06</v>
      </c>
      <c r="O246" s="159">
        <v>1891203.5999999999</v>
      </c>
      <c r="P246" s="159">
        <v>1664897.9300000002</v>
      </c>
      <c r="Q246" s="159">
        <v>543757.94999999995</v>
      </c>
      <c r="R246" s="159">
        <v>2201013.42</v>
      </c>
      <c r="S246" s="159">
        <v>1757324.4</v>
      </c>
      <c r="T246" s="159">
        <v>2531308.64</v>
      </c>
      <c r="U246" s="159">
        <v>3801104.8</v>
      </c>
      <c r="V246" s="212">
        <v>16028151.199999999</v>
      </c>
    </row>
    <row r="247" spans="1:22" x14ac:dyDescent="0.25">
      <c r="A247" s="149">
        <v>765</v>
      </c>
      <c r="B247" s="145" t="s">
        <v>258</v>
      </c>
      <c r="C247" s="157">
        <v>517</v>
      </c>
      <c r="D247" s="47">
        <v>109</v>
      </c>
      <c r="E247" s="47">
        <v>681</v>
      </c>
      <c r="F247" s="47">
        <v>350</v>
      </c>
      <c r="G247" s="47">
        <v>333</v>
      </c>
      <c r="H247" s="47">
        <v>5515</v>
      </c>
      <c r="I247" s="47">
        <v>1594</v>
      </c>
      <c r="J247" s="47">
        <v>828</v>
      </c>
      <c r="K247" s="47">
        <v>374</v>
      </c>
      <c r="L247" s="44">
        <v>10301</v>
      </c>
      <c r="M247" s="159">
        <v>5021827.8</v>
      </c>
      <c r="N247" s="159">
        <v>1123333.29</v>
      </c>
      <c r="O247" s="159">
        <v>5854134.7799999993</v>
      </c>
      <c r="P247" s="159">
        <v>5156763.5</v>
      </c>
      <c r="Q247" s="159">
        <v>1574533.89</v>
      </c>
      <c r="R247" s="159">
        <v>6382013.1500000004</v>
      </c>
      <c r="S247" s="159">
        <v>3676082.8</v>
      </c>
      <c r="T247" s="159">
        <v>5346743.76</v>
      </c>
      <c r="U247" s="159">
        <v>8362430.5599999996</v>
      </c>
      <c r="V247" s="212">
        <v>42497863.530000001</v>
      </c>
    </row>
    <row r="248" spans="1:22" x14ac:dyDescent="0.25">
      <c r="A248" s="149">
        <v>768</v>
      </c>
      <c r="B248" s="145" t="s">
        <v>259</v>
      </c>
      <c r="C248" s="157">
        <v>62</v>
      </c>
      <c r="D248" s="47">
        <v>16</v>
      </c>
      <c r="E248" s="47">
        <v>91</v>
      </c>
      <c r="F248" s="47">
        <v>54</v>
      </c>
      <c r="G248" s="47">
        <v>72</v>
      </c>
      <c r="H248" s="47">
        <v>1210</v>
      </c>
      <c r="I248" s="47">
        <v>515</v>
      </c>
      <c r="J248" s="47">
        <v>316</v>
      </c>
      <c r="K248" s="47">
        <v>146</v>
      </c>
      <c r="L248" s="44">
        <v>2482</v>
      </c>
      <c r="M248" s="159">
        <v>602230.79999999993</v>
      </c>
      <c r="N248" s="159">
        <v>164892.96</v>
      </c>
      <c r="O248" s="159">
        <v>782270.58</v>
      </c>
      <c r="P248" s="159">
        <v>795614.94000000006</v>
      </c>
      <c r="Q248" s="159">
        <v>340439.76</v>
      </c>
      <c r="R248" s="159">
        <v>1400224.1</v>
      </c>
      <c r="S248" s="159">
        <v>1187693</v>
      </c>
      <c r="T248" s="159">
        <v>2040544.72</v>
      </c>
      <c r="U248" s="159">
        <v>3264478.2399999998</v>
      </c>
      <c r="V248" s="212">
        <v>10578389.1</v>
      </c>
    </row>
    <row r="249" spans="1:22" x14ac:dyDescent="0.25">
      <c r="A249" s="149">
        <v>777</v>
      </c>
      <c r="B249" s="145" t="s">
        <v>260</v>
      </c>
      <c r="C249" s="157">
        <v>241</v>
      </c>
      <c r="D249" s="47">
        <v>57</v>
      </c>
      <c r="E249" s="47">
        <v>342</v>
      </c>
      <c r="F249" s="47">
        <v>205</v>
      </c>
      <c r="G249" s="47">
        <v>193</v>
      </c>
      <c r="H249" s="47">
        <v>3680</v>
      </c>
      <c r="I249" s="47">
        <v>1631</v>
      </c>
      <c r="J249" s="47">
        <v>856</v>
      </c>
      <c r="K249" s="47">
        <v>389</v>
      </c>
      <c r="L249" s="44">
        <v>7594</v>
      </c>
      <c r="M249" s="159">
        <v>2340929.4</v>
      </c>
      <c r="N249" s="159">
        <v>587431.16999999993</v>
      </c>
      <c r="O249" s="159">
        <v>2939961.9599999995</v>
      </c>
      <c r="P249" s="159">
        <v>3020390.0500000003</v>
      </c>
      <c r="Q249" s="159">
        <v>912567.69</v>
      </c>
      <c r="R249" s="159">
        <v>4258532.8</v>
      </c>
      <c r="S249" s="159">
        <v>3761412.1999999997</v>
      </c>
      <c r="T249" s="159">
        <v>5527551.5200000005</v>
      </c>
      <c r="U249" s="159">
        <v>8697822.1600000001</v>
      </c>
      <c r="V249" s="212">
        <v>32046598.949999999</v>
      </c>
    </row>
    <row r="250" spans="1:22" x14ac:dyDescent="0.25">
      <c r="A250" s="149">
        <v>778</v>
      </c>
      <c r="B250" s="145" t="s">
        <v>261</v>
      </c>
      <c r="C250" s="157">
        <v>303</v>
      </c>
      <c r="D250" s="47">
        <v>63</v>
      </c>
      <c r="E250" s="47">
        <v>410</v>
      </c>
      <c r="F250" s="47">
        <v>185</v>
      </c>
      <c r="G250" s="47">
        <v>208</v>
      </c>
      <c r="H250" s="47">
        <v>3502</v>
      </c>
      <c r="I250" s="47">
        <v>1221</v>
      </c>
      <c r="J250" s="47">
        <v>716</v>
      </c>
      <c r="K250" s="47">
        <v>323</v>
      </c>
      <c r="L250" s="44">
        <v>6931</v>
      </c>
      <c r="M250" s="159">
        <v>2943160.1999999997</v>
      </c>
      <c r="N250" s="159">
        <v>649266.02999999991</v>
      </c>
      <c r="O250" s="159">
        <v>3524515.8</v>
      </c>
      <c r="P250" s="159">
        <v>2725717.85</v>
      </c>
      <c r="Q250" s="159">
        <v>983492.64</v>
      </c>
      <c r="R250" s="159">
        <v>4052549.42</v>
      </c>
      <c r="S250" s="159">
        <v>2815870.1999999997</v>
      </c>
      <c r="T250" s="159">
        <v>4623512.72</v>
      </c>
      <c r="U250" s="159">
        <v>7222099.1199999992</v>
      </c>
      <c r="V250" s="212">
        <v>29540183.979999997</v>
      </c>
    </row>
    <row r="251" spans="1:22" x14ac:dyDescent="0.25">
      <c r="A251" s="149">
        <v>781</v>
      </c>
      <c r="B251" s="145" t="s">
        <v>262</v>
      </c>
      <c r="C251" s="157">
        <v>104</v>
      </c>
      <c r="D251" s="47">
        <v>20</v>
      </c>
      <c r="E251" s="47">
        <v>129</v>
      </c>
      <c r="F251" s="47">
        <v>84</v>
      </c>
      <c r="G251" s="47">
        <v>90</v>
      </c>
      <c r="H251" s="47">
        <v>1635</v>
      </c>
      <c r="I251" s="47">
        <v>784</v>
      </c>
      <c r="J251" s="47">
        <v>544</v>
      </c>
      <c r="K251" s="47">
        <v>241</v>
      </c>
      <c r="L251" s="44">
        <v>3631</v>
      </c>
      <c r="M251" s="159">
        <v>1010193.6</v>
      </c>
      <c r="N251" s="159">
        <v>206116.19999999998</v>
      </c>
      <c r="O251" s="159">
        <v>1108933.0199999998</v>
      </c>
      <c r="P251" s="159">
        <v>1237623.24</v>
      </c>
      <c r="Q251" s="159">
        <v>425549.7</v>
      </c>
      <c r="R251" s="159">
        <v>1892038.35</v>
      </c>
      <c r="S251" s="159">
        <v>1808060.7999999998</v>
      </c>
      <c r="T251" s="159">
        <v>3512836.48</v>
      </c>
      <c r="U251" s="159">
        <v>5388625.04</v>
      </c>
      <c r="V251" s="212">
        <v>16589976.43</v>
      </c>
    </row>
    <row r="252" spans="1:22" x14ac:dyDescent="0.25">
      <c r="A252" s="149">
        <v>783</v>
      </c>
      <c r="B252" s="145" t="s">
        <v>263</v>
      </c>
      <c r="C252" s="157">
        <v>277</v>
      </c>
      <c r="D252" s="47">
        <v>61</v>
      </c>
      <c r="E252" s="47">
        <v>392</v>
      </c>
      <c r="F252" s="47">
        <v>208</v>
      </c>
      <c r="G252" s="47">
        <v>181</v>
      </c>
      <c r="H252" s="47">
        <v>3413</v>
      </c>
      <c r="I252" s="47">
        <v>1167</v>
      </c>
      <c r="J252" s="47">
        <v>653</v>
      </c>
      <c r="K252" s="47">
        <v>294</v>
      </c>
      <c r="L252" s="44">
        <v>6646</v>
      </c>
      <c r="M252" s="159">
        <v>2690611.8</v>
      </c>
      <c r="N252" s="159">
        <v>628654.40999999992</v>
      </c>
      <c r="O252" s="159">
        <v>3369780.9599999995</v>
      </c>
      <c r="P252" s="159">
        <v>3064590.88</v>
      </c>
      <c r="Q252" s="159">
        <v>855827.73</v>
      </c>
      <c r="R252" s="159">
        <v>3949557.73</v>
      </c>
      <c r="S252" s="159">
        <v>2691335.4</v>
      </c>
      <c r="T252" s="159">
        <v>4216695.26</v>
      </c>
      <c r="U252" s="159">
        <v>6573675.3599999994</v>
      </c>
      <c r="V252" s="212">
        <v>28040729.530000001</v>
      </c>
    </row>
    <row r="253" spans="1:22" x14ac:dyDescent="0.25">
      <c r="A253" s="149">
        <v>785</v>
      </c>
      <c r="B253" s="145" t="s">
        <v>264</v>
      </c>
      <c r="C253" s="47">
        <v>102</v>
      </c>
      <c r="D253" s="47">
        <v>21</v>
      </c>
      <c r="E253" s="47">
        <v>131</v>
      </c>
      <c r="F253" s="47">
        <v>83</v>
      </c>
      <c r="G253" s="47">
        <v>88</v>
      </c>
      <c r="H253" s="47">
        <v>1287</v>
      </c>
      <c r="I253" s="47">
        <v>570</v>
      </c>
      <c r="J253" s="47">
        <v>329</v>
      </c>
      <c r="K253" s="47">
        <v>126</v>
      </c>
      <c r="L253" s="44">
        <v>2737</v>
      </c>
      <c r="M253" s="159">
        <v>990766.79999999993</v>
      </c>
      <c r="N253" s="159">
        <v>216422.00999999998</v>
      </c>
      <c r="O253" s="159">
        <v>1126125.7799999998</v>
      </c>
      <c r="P253" s="159">
        <v>1222889.6300000001</v>
      </c>
      <c r="Q253" s="159">
        <v>416093.04</v>
      </c>
      <c r="R253" s="159">
        <v>1489329.27</v>
      </c>
      <c r="S253" s="159">
        <v>1314534</v>
      </c>
      <c r="T253" s="159">
        <v>2124491.1800000002</v>
      </c>
      <c r="U253" s="159">
        <v>2817289.44</v>
      </c>
      <c r="V253" s="212">
        <v>11717941.149999999</v>
      </c>
    </row>
    <row r="254" spans="1:22" x14ac:dyDescent="0.25">
      <c r="A254" s="149">
        <v>790</v>
      </c>
      <c r="B254" s="145" t="s">
        <v>265</v>
      </c>
      <c r="C254" s="157">
        <v>1116</v>
      </c>
      <c r="D254" s="47">
        <v>228</v>
      </c>
      <c r="E254" s="47">
        <v>1524</v>
      </c>
      <c r="F254" s="47">
        <v>823</v>
      </c>
      <c r="G254" s="47">
        <v>792</v>
      </c>
      <c r="H254" s="47">
        <v>12307</v>
      </c>
      <c r="I254" s="47">
        <v>3932</v>
      </c>
      <c r="J254" s="47">
        <v>2272</v>
      </c>
      <c r="K254" s="47">
        <v>1058</v>
      </c>
      <c r="L254" s="44">
        <v>24052</v>
      </c>
      <c r="M254" s="159">
        <v>10840154.4</v>
      </c>
      <c r="N254" s="159">
        <v>2349724.6799999997</v>
      </c>
      <c r="O254" s="159">
        <v>13100883.119999999</v>
      </c>
      <c r="P254" s="159">
        <v>12125761.030000001</v>
      </c>
      <c r="Q254" s="159">
        <v>3744837.36</v>
      </c>
      <c r="R254" s="159">
        <v>14241783.470000001</v>
      </c>
      <c r="S254" s="159">
        <v>9067978.3999999985</v>
      </c>
      <c r="T254" s="159">
        <v>14671258.24</v>
      </c>
      <c r="U254" s="159">
        <v>23656287.52</v>
      </c>
      <c r="V254" s="212">
        <v>103798668.22</v>
      </c>
    </row>
    <row r="255" spans="1:22" x14ac:dyDescent="0.25">
      <c r="A255" s="149">
        <v>791</v>
      </c>
      <c r="B255" s="145" t="s">
        <v>266</v>
      </c>
      <c r="C255" s="157">
        <v>262</v>
      </c>
      <c r="D255" s="47">
        <v>60</v>
      </c>
      <c r="E255" s="47">
        <v>343</v>
      </c>
      <c r="F255" s="47">
        <v>183</v>
      </c>
      <c r="G255" s="47">
        <v>163</v>
      </c>
      <c r="H255" s="47">
        <v>2561</v>
      </c>
      <c r="I255" s="47">
        <v>849</v>
      </c>
      <c r="J255" s="47">
        <v>551</v>
      </c>
      <c r="K255" s="47">
        <v>231</v>
      </c>
      <c r="L255" s="44">
        <v>5203</v>
      </c>
      <c r="M255" s="159">
        <v>2544910.7999999998</v>
      </c>
      <c r="N255" s="159">
        <v>618348.6</v>
      </c>
      <c r="O255" s="159">
        <v>2948558.34</v>
      </c>
      <c r="P255" s="159">
        <v>2696250.63</v>
      </c>
      <c r="Q255" s="159">
        <v>770717.79</v>
      </c>
      <c r="R255" s="159">
        <v>2963614.81</v>
      </c>
      <c r="S255" s="159">
        <v>1957963.7999999998</v>
      </c>
      <c r="T255" s="159">
        <v>3558038.42</v>
      </c>
      <c r="U255" s="159">
        <v>5165030.6399999997</v>
      </c>
      <c r="V255" s="212">
        <v>23223433.829999998</v>
      </c>
    </row>
    <row r="256" spans="1:22" x14ac:dyDescent="0.25">
      <c r="A256" s="149">
        <v>831</v>
      </c>
      <c r="B256" s="145" t="s">
        <v>267</v>
      </c>
      <c r="C256" s="157">
        <v>206</v>
      </c>
      <c r="D256" s="47">
        <v>54</v>
      </c>
      <c r="E256" s="47">
        <v>309</v>
      </c>
      <c r="F256" s="47">
        <v>189</v>
      </c>
      <c r="G256" s="47">
        <v>171</v>
      </c>
      <c r="H256" s="47">
        <v>2478</v>
      </c>
      <c r="I256" s="47">
        <v>729</v>
      </c>
      <c r="J256" s="47">
        <v>364</v>
      </c>
      <c r="K256" s="47">
        <v>128</v>
      </c>
      <c r="L256" s="44">
        <v>4628</v>
      </c>
      <c r="M256" s="159">
        <v>2000960.4</v>
      </c>
      <c r="N256" s="159">
        <v>556513.74</v>
      </c>
      <c r="O256" s="159">
        <v>2656281.42</v>
      </c>
      <c r="P256" s="159">
        <v>2784652.29</v>
      </c>
      <c r="Q256" s="159">
        <v>808544.42999999993</v>
      </c>
      <c r="R256" s="159">
        <v>2867566.38</v>
      </c>
      <c r="S256" s="159">
        <v>1681219.7999999998</v>
      </c>
      <c r="T256" s="159">
        <v>2350500.88</v>
      </c>
      <c r="U256" s="159">
        <v>2862008.3199999998</v>
      </c>
      <c r="V256" s="212">
        <v>18568247.66</v>
      </c>
    </row>
    <row r="257" spans="1:22" x14ac:dyDescent="0.25">
      <c r="A257" s="149">
        <v>832</v>
      </c>
      <c r="B257" s="145" t="s">
        <v>268</v>
      </c>
      <c r="C257" s="157">
        <v>170</v>
      </c>
      <c r="D257" s="47">
        <v>26</v>
      </c>
      <c r="E257" s="47">
        <v>274</v>
      </c>
      <c r="F257" s="47">
        <v>141</v>
      </c>
      <c r="G257" s="47">
        <v>121</v>
      </c>
      <c r="H257" s="47">
        <v>1970</v>
      </c>
      <c r="I257" s="47">
        <v>692</v>
      </c>
      <c r="J257" s="47">
        <v>385</v>
      </c>
      <c r="K257" s="47">
        <v>137</v>
      </c>
      <c r="L257" s="44">
        <v>3916</v>
      </c>
      <c r="M257" s="159">
        <v>1651278</v>
      </c>
      <c r="N257" s="159">
        <v>267951.06</v>
      </c>
      <c r="O257" s="159">
        <v>2355408.1199999996</v>
      </c>
      <c r="P257" s="159">
        <v>2077439.01</v>
      </c>
      <c r="Q257" s="159">
        <v>572127.92999999993</v>
      </c>
      <c r="R257" s="159">
        <v>2279703.7000000002</v>
      </c>
      <c r="S257" s="159">
        <v>1595890.4</v>
      </c>
      <c r="T257" s="159">
        <v>2486106.7000000002</v>
      </c>
      <c r="U257" s="159">
        <v>3063243.28</v>
      </c>
      <c r="V257" s="212">
        <v>16349148.200000001</v>
      </c>
    </row>
    <row r="258" spans="1:22" x14ac:dyDescent="0.25">
      <c r="A258" s="149">
        <v>833</v>
      </c>
      <c r="B258" s="145" t="s">
        <v>269</v>
      </c>
      <c r="C258" s="157">
        <v>74</v>
      </c>
      <c r="D258" s="47">
        <v>20</v>
      </c>
      <c r="E258" s="47">
        <v>102</v>
      </c>
      <c r="F258" s="47">
        <v>42</v>
      </c>
      <c r="G258" s="47">
        <v>37</v>
      </c>
      <c r="H258" s="47">
        <v>820</v>
      </c>
      <c r="I258" s="47">
        <v>305</v>
      </c>
      <c r="J258" s="47">
        <v>168</v>
      </c>
      <c r="K258" s="47">
        <v>91</v>
      </c>
      <c r="L258" s="44">
        <v>1659</v>
      </c>
      <c r="M258" s="159">
        <v>718791.6</v>
      </c>
      <c r="N258" s="159">
        <v>206116.19999999998</v>
      </c>
      <c r="O258" s="159">
        <v>876830.75999999989</v>
      </c>
      <c r="P258" s="159">
        <v>618811.62</v>
      </c>
      <c r="Q258" s="159">
        <v>174948.21</v>
      </c>
      <c r="R258" s="159">
        <v>948912.20000000007</v>
      </c>
      <c r="S258" s="159">
        <v>703391</v>
      </c>
      <c r="T258" s="159">
        <v>1084846.56</v>
      </c>
      <c r="U258" s="159">
        <v>2034709.0399999998</v>
      </c>
      <c r="V258" s="212">
        <v>7367357.1900000004</v>
      </c>
    </row>
    <row r="259" spans="1:22" x14ac:dyDescent="0.25">
      <c r="A259" s="149">
        <v>834</v>
      </c>
      <c r="B259" s="145" t="s">
        <v>270</v>
      </c>
      <c r="C259" s="157">
        <v>275</v>
      </c>
      <c r="D259" s="47">
        <v>55</v>
      </c>
      <c r="E259" s="47">
        <v>396</v>
      </c>
      <c r="F259" s="47">
        <v>242</v>
      </c>
      <c r="G259" s="47">
        <v>222</v>
      </c>
      <c r="H259" s="47">
        <v>3163</v>
      </c>
      <c r="I259" s="47">
        <v>951</v>
      </c>
      <c r="J259" s="47">
        <v>476</v>
      </c>
      <c r="K259" s="47">
        <v>236</v>
      </c>
      <c r="L259" s="44">
        <v>6016</v>
      </c>
      <c r="M259" s="159">
        <v>2671185</v>
      </c>
      <c r="N259" s="159">
        <v>566819.54999999993</v>
      </c>
      <c r="O259" s="159">
        <v>3404166.4799999995</v>
      </c>
      <c r="P259" s="159">
        <v>3565533.62</v>
      </c>
      <c r="Q259" s="159">
        <v>1049689.26</v>
      </c>
      <c r="R259" s="159">
        <v>3660255.23</v>
      </c>
      <c r="S259" s="159">
        <v>2193196.1999999997</v>
      </c>
      <c r="T259" s="159">
        <v>3073731.92</v>
      </c>
      <c r="U259" s="159">
        <v>5276827.84</v>
      </c>
      <c r="V259" s="212">
        <v>25461405.099999998</v>
      </c>
    </row>
    <row r="260" spans="1:22" x14ac:dyDescent="0.25">
      <c r="A260" s="149">
        <v>837</v>
      </c>
      <c r="B260" s="145" t="s">
        <v>271</v>
      </c>
      <c r="C260" s="157">
        <v>12486</v>
      </c>
      <c r="D260" s="47">
        <v>2177</v>
      </c>
      <c r="E260" s="47">
        <v>13264</v>
      </c>
      <c r="F260" s="47">
        <v>6136</v>
      </c>
      <c r="G260" s="47">
        <v>6305</v>
      </c>
      <c r="H260" s="47">
        <v>154364</v>
      </c>
      <c r="I260" s="47">
        <v>25289</v>
      </c>
      <c r="J260" s="47">
        <v>14872</v>
      </c>
      <c r="K260" s="47">
        <v>6116</v>
      </c>
      <c r="L260" s="44">
        <v>241009</v>
      </c>
      <c r="M260" s="159">
        <v>121281512.39999999</v>
      </c>
      <c r="N260" s="159">
        <v>22435748.369999997</v>
      </c>
      <c r="O260" s="159">
        <v>114022384.31999999</v>
      </c>
      <c r="P260" s="159">
        <v>90405430.960000008</v>
      </c>
      <c r="Q260" s="159">
        <v>29812120.649999999</v>
      </c>
      <c r="R260" s="159">
        <v>178631564.44</v>
      </c>
      <c r="S260" s="159">
        <v>58321491.799999997</v>
      </c>
      <c r="T260" s="159">
        <v>96034750.239999995</v>
      </c>
      <c r="U260" s="159">
        <v>136750335.03999999</v>
      </c>
      <c r="V260" s="212">
        <v>847695338.21999979</v>
      </c>
    </row>
    <row r="261" spans="1:22" x14ac:dyDescent="0.25">
      <c r="A261" s="149">
        <v>844</v>
      </c>
      <c r="B261" s="145" t="s">
        <v>272</v>
      </c>
      <c r="C261" s="157">
        <v>57</v>
      </c>
      <c r="D261" s="47">
        <v>6</v>
      </c>
      <c r="E261" s="47">
        <v>60</v>
      </c>
      <c r="F261" s="47">
        <v>26</v>
      </c>
      <c r="G261" s="47">
        <v>29</v>
      </c>
      <c r="H261" s="47">
        <v>736</v>
      </c>
      <c r="I261" s="47">
        <v>338</v>
      </c>
      <c r="J261" s="47">
        <v>149</v>
      </c>
      <c r="K261" s="47">
        <v>102</v>
      </c>
      <c r="L261" s="44">
        <v>1503</v>
      </c>
      <c r="M261" s="159">
        <v>553663.79999999993</v>
      </c>
      <c r="N261" s="159">
        <v>61834.86</v>
      </c>
      <c r="O261" s="159">
        <v>515782.79999999993</v>
      </c>
      <c r="P261" s="159">
        <v>383073.86</v>
      </c>
      <c r="Q261" s="159">
        <v>137121.57</v>
      </c>
      <c r="R261" s="159">
        <v>851706.56</v>
      </c>
      <c r="S261" s="159">
        <v>779495.6</v>
      </c>
      <c r="T261" s="159">
        <v>962155.58</v>
      </c>
      <c r="U261" s="159">
        <v>2280662.88</v>
      </c>
      <c r="V261" s="212">
        <v>6525497.5099999998</v>
      </c>
    </row>
    <row r="262" spans="1:22" x14ac:dyDescent="0.25">
      <c r="A262" s="149">
        <v>845</v>
      </c>
      <c r="B262" s="145" t="s">
        <v>273</v>
      </c>
      <c r="C262" s="157">
        <v>165</v>
      </c>
      <c r="D262" s="47">
        <v>32</v>
      </c>
      <c r="E262" s="47">
        <v>193</v>
      </c>
      <c r="F262" s="47">
        <v>94</v>
      </c>
      <c r="G262" s="47">
        <v>101</v>
      </c>
      <c r="H262" s="47">
        <v>1473</v>
      </c>
      <c r="I262" s="47">
        <v>429</v>
      </c>
      <c r="J262" s="47">
        <v>303</v>
      </c>
      <c r="K262" s="47">
        <v>135</v>
      </c>
      <c r="L262" s="44">
        <v>2925</v>
      </c>
      <c r="M262" s="159">
        <v>1602711</v>
      </c>
      <c r="N262" s="159">
        <v>329785.92</v>
      </c>
      <c r="O262" s="159">
        <v>1659101.3399999999</v>
      </c>
      <c r="P262" s="159">
        <v>1384959.34</v>
      </c>
      <c r="Q262" s="159">
        <v>477561.33</v>
      </c>
      <c r="R262" s="159">
        <v>1704570.33</v>
      </c>
      <c r="S262" s="159">
        <v>989359.79999999993</v>
      </c>
      <c r="T262" s="159">
        <v>1956598.26</v>
      </c>
      <c r="U262" s="159">
        <v>3018524.4</v>
      </c>
      <c r="V262" s="212">
        <v>13123171.720000001</v>
      </c>
    </row>
    <row r="263" spans="1:22" x14ac:dyDescent="0.25">
      <c r="A263" s="149">
        <v>846</v>
      </c>
      <c r="B263" s="145" t="s">
        <v>274</v>
      </c>
      <c r="C263" s="157">
        <v>218</v>
      </c>
      <c r="D263" s="47">
        <v>56</v>
      </c>
      <c r="E263" s="47">
        <v>329</v>
      </c>
      <c r="F263" s="47">
        <v>150</v>
      </c>
      <c r="G263" s="47">
        <v>169</v>
      </c>
      <c r="H263" s="47">
        <v>2360</v>
      </c>
      <c r="I263" s="47">
        <v>897</v>
      </c>
      <c r="J263" s="47">
        <v>534</v>
      </c>
      <c r="K263" s="47">
        <v>281</v>
      </c>
      <c r="L263" s="44">
        <v>4994</v>
      </c>
      <c r="M263" s="159">
        <v>2117521.1999999997</v>
      </c>
      <c r="N263" s="159">
        <v>577125.36</v>
      </c>
      <c r="O263" s="159">
        <v>2828209.0199999996</v>
      </c>
      <c r="P263" s="159">
        <v>2210041.5</v>
      </c>
      <c r="Q263" s="159">
        <v>799087.77</v>
      </c>
      <c r="R263" s="159">
        <v>2731015.6</v>
      </c>
      <c r="S263" s="159">
        <v>2068661.4</v>
      </c>
      <c r="T263" s="159">
        <v>3448262.2800000003</v>
      </c>
      <c r="U263" s="159">
        <v>6283002.6399999997</v>
      </c>
      <c r="V263" s="212">
        <v>23062926.77</v>
      </c>
    </row>
    <row r="264" spans="1:22" x14ac:dyDescent="0.25">
      <c r="A264" s="149">
        <v>848</v>
      </c>
      <c r="B264" s="145" t="s">
        <v>275</v>
      </c>
      <c r="C264" s="157">
        <v>184</v>
      </c>
      <c r="D264" s="47">
        <v>42</v>
      </c>
      <c r="E264" s="47">
        <v>252</v>
      </c>
      <c r="F264" s="47">
        <v>119</v>
      </c>
      <c r="G264" s="47">
        <v>107</v>
      </c>
      <c r="H264" s="47">
        <v>2165</v>
      </c>
      <c r="I264" s="47">
        <v>829</v>
      </c>
      <c r="J264" s="47">
        <v>443</v>
      </c>
      <c r="K264" s="47">
        <v>166</v>
      </c>
      <c r="L264" s="44">
        <v>4307</v>
      </c>
      <c r="M264" s="159">
        <v>1787265.5999999999</v>
      </c>
      <c r="N264" s="159">
        <v>432844.01999999996</v>
      </c>
      <c r="O264" s="159">
        <v>2166287.7599999998</v>
      </c>
      <c r="P264" s="159">
        <v>1753299.59</v>
      </c>
      <c r="Q264" s="159">
        <v>505931.31</v>
      </c>
      <c r="R264" s="159">
        <v>2505359.65</v>
      </c>
      <c r="S264" s="159">
        <v>1911839.7999999998</v>
      </c>
      <c r="T264" s="159">
        <v>2860637.06</v>
      </c>
      <c r="U264" s="159">
        <v>3711667.0399999996</v>
      </c>
      <c r="V264" s="212">
        <v>17635131.829999998</v>
      </c>
    </row>
    <row r="265" spans="1:22" x14ac:dyDescent="0.25">
      <c r="A265" s="149">
        <v>849</v>
      </c>
      <c r="B265" s="145" t="s">
        <v>276</v>
      </c>
      <c r="C265" s="157">
        <v>166</v>
      </c>
      <c r="D265" s="47">
        <v>37</v>
      </c>
      <c r="E265" s="47">
        <v>254</v>
      </c>
      <c r="F265" s="47">
        <v>137</v>
      </c>
      <c r="G265" s="47">
        <v>127</v>
      </c>
      <c r="H265" s="47">
        <v>1413</v>
      </c>
      <c r="I265" s="47">
        <v>446</v>
      </c>
      <c r="J265" s="47">
        <v>278</v>
      </c>
      <c r="K265" s="47">
        <v>108</v>
      </c>
      <c r="L265" s="44">
        <v>2966</v>
      </c>
      <c r="M265" s="159">
        <v>1612424.4</v>
      </c>
      <c r="N265" s="159">
        <v>381314.97</v>
      </c>
      <c r="O265" s="159">
        <v>2183480.52</v>
      </c>
      <c r="P265" s="159">
        <v>2018504.57</v>
      </c>
      <c r="Q265" s="159">
        <v>600497.91</v>
      </c>
      <c r="R265" s="159">
        <v>1635137.73</v>
      </c>
      <c r="S265" s="159">
        <v>1028565.2</v>
      </c>
      <c r="T265" s="159">
        <v>1795162.76</v>
      </c>
      <c r="U265" s="159">
        <v>2414819.52</v>
      </c>
      <c r="V265" s="212">
        <v>13669907.579999998</v>
      </c>
    </row>
    <row r="266" spans="1:22" x14ac:dyDescent="0.25">
      <c r="A266" s="149">
        <v>850</v>
      </c>
      <c r="B266" s="145" t="s">
        <v>277</v>
      </c>
      <c r="C266" s="157">
        <v>132</v>
      </c>
      <c r="D266" s="47">
        <v>27</v>
      </c>
      <c r="E266" s="47">
        <v>228</v>
      </c>
      <c r="F266" s="47">
        <v>92</v>
      </c>
      <c r="G266" s="47">
        <v>71</v>
      </c>
      <c r="H266" s="47">
        <v>1173</v>
      </c>
      <c r="I266" s="47">
        <v>389</v>
      </c>
      <c r="J266" s="47">
        <v>209</v>
      </c>
      <c r="K266" s="47">
        <v>80</v>
      </c>
      <c r="L266" s="44">
        <v>2401</v>
      </c>
      <c r="M266" s="159">
        <v>1282168.8</v>
      </c>
      <c r="N266" s="159">
        <v>278256.87</v>
      </c>
      <c r="O266" s="159">
        <v>1959974.64</v>
      </c>
      <c r="P266" s="159">
        <v>1355492.12</v>
      </c>
      <c r="Q266" s="159">
        <v>335711.43</v>
      </c>
      <c r="R266" s="159">
        <v>1357407.33</v>
      </c>
      <c r="S266" s="159">
        <v>897111.79999999993</v>
      </c>
      <c r="T266" s="159">
        <v>1349600.78</v>
      </c>
      <c r="U266" s="159">
        <v>1788755.2</v>
      </c>
      <c r="V266" s="212">
        <v>10604478.969999999</v>
      </c>
    </row>
    <row r="267" spans="1:22" x14ac:dyDescent="0.25">
      <c r="A267" s="149">
        <v>851</v>
      </c>
      <c r="B267" s="145" t="s">
        <v>278</v>
      </c>
      <c r="C267" s="157">
        <v>1244</v>
      </c>
      <c r="D267" s="47">
        <v>213</v>
      </c>
      <c r="E267" s="47">
        <v>1637</v>
      </c>
      <c r="F267" s="47">
        <v>800</v>
      </c>
      <c r="G267" s="47">
        <v>797</v>
      </c>
      <c r="H267" s="47">
        <v>11571</v>
      </c>
      <c r="I267" s="47">
        <v>3202</v>
      </c>
      <c r="J267" s="47">
        <v>1417</v>
      </c>
      <c r="K267" s="47">
        <v>586</v>
      </c>
      <c r="L267" s="44">
        <v>21467</v>
      </c>
      <c r="M267" s="159">
        <v>12083469.6</v>
      </c>
      <c r="N267" s="159">
        <v>2195137.5299999998</v>
      </c>
      <c r="O267" s="159">
        <v>14072274.059999999</v>
      </c>
      <c r="P267" s="159">
        <v>11786888</v>
      </c>
      <c r="Q267" s="159">
        <v>3768479.01</v>
      </c>
      <c r="R267" s="159">
        <v>13390076.91</v>
      </c>
      <c r="S267" s="159">
        <v>7384452.3999999994</v>
      </c>
      <c r="T267" s="159">
        <v>9150164.1400000006</v>
      </c>
      <c r="U267" s="159">
        <v>13102631.84</v>
      </c>
      <c r="V267" s="212">
        <v>86933573.49000001</v>
      </c>
    </row>
    <row r="268" spans="1:22" x14ac:dyDescent="0.25">
      <c r="A268" s="149">
        <v>853</v>
      </c>
      <c r="B268" s="145" t="s">
        <v>279</v>
      </c>
      <c r="C268" s="157">
        <v>9758</v>
      </c>
      <c r="D268" s="47">
        <v>1706</v>
      </c>
      <c r="E268" s="47">
        <v>9871</v>
      </c>
      <c r="F268" s="47">
        <v>4567</v>
      </c>
      <c r="G268" s="47">
        <v>4907</v>
      </c>
      <c r="H268" s="47">
        <v>122937</v>
      </c>
      <c r="I268" s="47">
        <v>21877</v>
      </c>
      <c r="J268" s="47">
        <v>13124</v>
      </c>
      <c r="K268" s="47">
        <v>5644</v>
      </c>
      <c r="L268" s="44">
        <v>194391</v>
      </c>
      <c r="M268" s="159">
        <v>94783357.200000003</v>
      </c>
      <c r="N268" s="159">
        <v>17581711.859999999</v>
      </c>
      <c r="O268" s="159">
        <v>84854866.979999989</v>
      </c>
      <c r="P268" s="159">
        <v>67288396.870000005</v>
      </c>
      <c r="Q268" s="159">
        <v>23201915.309999999</v>
      </c>
      <c r="R268" s="159">
        <v>142263925.77000001</v>
      </c>
      <c r="S268" s="159">
        <v>50452737.399999999</v>
      </c>
      <c r="T268" s="159">
        <v>84747180.079999998</v>
      </c>
      <c r="U268" s="159">
        <v>126196679.36</v>
      </c>
      <c r="V268" s="212">
        <v>691370770.83000004</v>
      </c>
    </row>
    <row r="269" spans="1:22" x14ac:dyDescent="0.25">
      <c r="A269" s="149">
        <v>854</v>
      </c>
      <c r="B269" s="145" t="s">
        <v>280</v>
      </c>
      <c r="C269" s="157">
        <v>115</v>
      </c>
      <c r="D269" s="47">
        <v>17</v>
      </c>
      <c r="E269" s="47">
        <v>135</v>
      </c>
      <c r="F269" s="47">
        <v>72</v>
      </c>
      <c r="G269" s="47">
        <v>76</v>
      </c>
      <c r="H269" s="47">
        <v>1536</v>
      </c>
      <c r="I269" s="47">
        <v>757</v>
      </c>
      <c r="J269" s="47">
        <v>393</v>
      </c>
      <c r="K269" s="47">
        <v>203</v>
      </c>
      <c r="L269" s="44">
        <v>3304</v>
      </c>
      <c r="M269" s="159">
        <v>1117041</v>
      </c>
      <c r="N269" s="159">
        <v>175198.77</v>
      </c>
      <c r="O269" s="159">
        <v>1160511.2999999998</v>
      </c>
      <c r="P269" s="159">
        <v>1060819.92</v>
      </c>
      <c r="Q269" s="159">
        <v>359353.08</v>
      </c>
      <c r="R269" s="159">
        <v>1777474.5600000001</v>
      </c>
      <c r="S269" s="159">
        <v>1745793.4</v>
      </c>
      <c r="T269" s="159">
        <v>2537766.06</v>
      </c>
      <c r="U269" s="159">
        <v>4538966.3199999994</v>
      </c>
      <c r="V269" s="212">
        <v>14472924.41</v>
      </c>
    </row>
    <row r="270" spans="1:22" x14ac:dyDescent="0.25">
      <c r="A270" s="149">
        <v>857</v>
      </c>
      <c r="B270" s="145" t="s">
        <v>281</v>
      </c>
      <c r="C270" s="157">
        <v>68</v>
      </c>
      <c r="D270" s="47">
        <v>21</v>
      </c>
      <c r="E270" s="47">
        <v>115</v>
      </c>
      <c r="F270" s="47">
        <v>69</v>
      </c>
      <c r="G270" s="47">
        <v>50</v>
      </c>
      <c r="H270" s="47">
        <v>1220</v>
      </c>
      <c r="I270" s="47">
        <v>519</v>
      </c>
      <c r="J270" s="47">
        <v>270</v>
      </c>
      <c r="K270" s="47">
        <v>101</v>
      </c>
      <c r="L270" s="44">
        <v>2433</v>
      </c>
      <c r="M270" s="159">
        <v>660511.19999999995</v>
      </c>
      <c r="N270" s="159">
        <v>216422.00999999998</v>
      </c>
      <c r="O270" s="159">
        <v>988583.7</v>
      </c>
      <c r="P270" s="159">
        <v>1016619.0900000001</v>
      </c>
      <c r="Q270" s="159">
        <v>236416.5</v>
      </c>
      <c r="R270" s="159">
        <v>1411796.2</v>
      </c>
      <c r="S270" s="159">
        <v>1196917.7999999998</v>
      </c>
      <c r="T270" s="159">
        <v>1743503.4</v>
      </c>
      <c r="U270" s="159">
        <v>2258303.44</v>
      </c>
      <c r="V270" s="212">
        <v>9729073.3399999999</v>
      </c>
    </row>
    <row r="271" spans="1:22" x14ac:dyDescent="0.25">
      <c r="A271" s="149">
        <v>858</v>
      </c>
      <c r="B271" s="145" t="s">
        <v>282</v>
      </c>
      <c r="C271" s="157">
        <v>2175</v>
      </c>
      <c r="D271" s="47">
        <v>476</v>
      </c>
      <c r="E271" s="47">
        <v>3270</v>
      </c>
      <c r="F271" s="47">
        <v>1649</v>
      </c>
      <c r="G271" s="47">
        <v>1711</v>
      </c>
      <c r="H271" s="47">
        <v>22301</v>
      </c>
      <c r="I271" s="47">
        <v>4338</v>
      </c>
      <c r="J271" s="47">
        <v>2212</v>
      </c>
      <c r="K271" s="47">
        <v>651</v>
      </c>
      <c r="L271" s="44">
        <v>38783</v>
      </c>
      <c r="M271" s="159">
        <v>21126645</v>
      </c>
      <c r="N271" s="159">
        <v>4905565.5599999996</v>
      </c>
      <c r="O271" s="159">
        <v>28110162.599999998</v>
      </c>
      <c r="P271" s="159">
        <v>24295722.890000001</v>
      </c>
      <c r="Q271" s="159">
        <v>8090172.6299999999</v>
      </c>
      <c r="R271" s="159">
        <v>25806940.210000001</v>
      </c>
      <c r="S271" s="159">
        <v>10004295.6</v>
      </c>
      <c r="T271" s="159">
        <v>14283813.040000001</v>
      </c>
      <c r="U271" s="159">
        <v>14555995.439999999</v>
      </c>
      <c r="V271" s="212">
        <v>151179312.96999997</v>
      </c>
    </row>
    <row r="272" spans="1:22" x14ac:dyDescent="0.25">
      <c r="A272" s="149">
        <v>859</v>
      </c>
      <c r="B272" s="145" t="s">
        <v>283</v>
      </c>
      <c r="C272" s="157">
        <v>632</v>
      </c>
      <c r="D272" s="47">
        <v>146</v>
      </c>
      <c r="E272" s="47">
        <v>963</v>
      </c>
      <c r="F272" s="47">
        <v>419</v>
      </c>
      <c r="G272" s="47">
        <v>307</v>
      </c>
      <c r="H272" s="47">
        <v>3227</v>
      </c>
      <c r="I272" s="47">
        <v>530</v>
      </c>
      <c r="J272" s="47">
        <v>267</v>
      </c>
      <c r="K272" s="47">
        <v>112</v>
      </c>
      <c r="L272" s="44">
        <v>6603</v>
      </c>
      <c r="M272" s="159">
        <v>6138868.7999999998</v>
      </c>
      <c r="N272" s="159">
        <v>1504648.26</v>
      </c>
      <c r="O272" s="159">
        <v>8278313.9399999995</v>
      </c>
      <c r="P272" s="159">
        <v>6173382.5899999999</v>
      </c>
      <c r="Q272" s="159">
        <v>1451597.31</v>
      </c>
      <c r="R272" s="159">
        <v>3734316.67</v>
      </c>
      <c r="S272" s="159">
        <v>1222286</v>
      </c>
      <c r="T272" s="159">
        <v>1724131.1400000001</v>
      </c>
      <c r="U272" s="159">
        <v>2504257.2799999998</v>
      </c>
      <c r="V272" s="212">
        <v>32731801.990000002</v>
      </c>
    </row>
    <row r="273" spans="1:22" x14ac:dyDescent="0.25">
      <c r="A273" s="149">
        <v>886</v>
      </c>
      <c r="B273" s="145" t="s">
        <v>284</v>
      </c>
      <c r="C273" s="157">
        <v>651</v>
      </c>
      <c r="D273" s="47">
        <v>153</v>
      </c>
      <c r="E273" s="47">
        <v>991</v>
      </c>
      <c r="F273" s="47">
        <v>451</v>
      </c>
      <c r="G273" s="47">
        <v>452</v>
      </c>
      <c r="H273" s="47">
        <v>6626</v>
      </c>
      <c r="I273" s="47">
        <v>1908</v>
      </c>
      <c r="J273" s="47">
        <v>1148</v>
      </c>
      <c r="K273" s="47">
        <v>355</v>
      </c>
      <c r="L273" s="44">
        <v>12735</v>
      </c>
      <c r="M273" s="159">
        <v>6323423.3999999994</v>
      </c>
      <c r="N273" s="159">
        <v>1576788.93</v>
      </c>
      <c r="O273" s="159">
        <v>8519012.5800000001</v>
      </c>
      <c r="P273" s="159">
        <v>6644858.1100000003</v>
      </c>
      <c r="Q273" s="159">
        <v>2137205.16</v>
      </c>
      <c r="R273" s="159">
        <v>7667673.46</v>
      </c>
      <c r="S273" s="159">
        <v>4400229.5999999996</v>
      </c>
      <c r="T273" s="159">
        <v>7413118.1600000001</v>
      </c>
      <c r="U273" s="159">
        <v>7937601.1999999993</v>
      </c>
      <c r="V273" s="212">
        <v>52619910.600000009</v>
      </c>
    </row>
    <row r="274" spans="1:22" x14ac:dyDescent="0.25">
      <c r="A274" s="149">
        <v>887</v>
      </c>
      <c r="B274" s="145" t="s">
        <v>285</v>
      </c>
      <c r="C274" s="157">
        <v>197</v>
      </c>
      <c r="D274" s="47">
        <v>44</v>
      </c>
      <c r="E274" s="47">
        <v>255</v>
      </c>
      <c r="F274" s="47">
        <v>157</v>
      </c>
      <c r="G274" s="47">
        <v>118</v>
      </c>
      <c r="H274" s="47">
        <v>2336</v>
      </c>
      <c r="I274" s="47">
        <v>834</v>
      </c>
      <c r="J274" s="47">
        <v>491</v>
      </c>
      <c r="K274" s="47">
        <v>212</v>
      </c>
      <c r="L274" s="44">
        <v>4644</v>
      </c>
      <c r="M274" s="159">
        <v>1913539.7999999998</v>
      </c>
      <c r="N274" s="159">
        <v>453455.63999999996</v>
      </c>
      <c r="O274" s="159">
        <v>2192076.9</v>
      </c>
      <c r="P274" s="159">
        <v>2313176.77</v>
      </c>
      <c r="Q274" s="159">
        <v>557942.93999999994</v>
      </c>
      <c r="R274" s="159">
        <v>2703242.56</v>
      </c>
      <c r="S274" s="159">
        <v>1923370.7999999998</v>
      </c>
      <c r="T274" s="159">
        <v>3170593.22</v>
      </c>
      <c r="U274" s="159">
        <v>4740201.2799999993</v>
      </c>
      <c r="V274" s="212">
        <v>19967599.91</v>
      </c>
    </row>
    <row r="275" spans="1:22" x14ac:dyDescent="0.25">
      <c r="A275" s="149">
        <v>889</v>
      </c>
      <c r="B275" s="145" t="s">
        <v>286</v>
      </c>
      <c r="C275" s="157">
        <v>103</v>
      </c>
      <c r="D275" s="47">
        <v>28</v>
      </c>
      <c r="E275" s="47">
        <v>177</v>
      </c>
      <c r="F275" s="47">
        <v>109</v>
      </c>
      <c r="G275" s="47">
        <v>106</v>
      </c>
      <c r="H275" s="47">
        <v>1263</v>
      </c>
      <c r="I275" s="47">
        <v>468</v>
      </c>
      <c r="J275" s="47">
        <v>232</v>
      </c>
      <c r="K275" s="47">
        <v>133</v>
      </c>
      <c r="L275" s="44">
        <v>2619</v>
      </c>
      <c r="M275" s="159">
        <v>1000480.2</v>
      </c>
      <c r="N275" s="159">
        <v>288562.68</v>
      </c>
      <c r="O275" s="159">
        <v>1521559.2599999998</v>
      </c>
      <c r="P275" s="159">
        <v>1605963.49</v>
      </c>
      <c r="Q275" s="159">
        <v>501202.98</v>
      </c>
      <c r="R275" s="159">
        <v>1461556.23</v>
      </c>
      <c r="S275" s="159">
        <v>1079301.5999999999</v>
      </c>
      <c r="T275" s="159">
        <v>1498121.44</v>
      </c>
      <c r="U275" s="159">
        <v>2973805.52</v>
      </c>
      <c r="V275" s="212">
        <v>11930553.399999999</v>
      </c>
    </row>
    <row r="276" spans="1:22" x14ac:dyDescent="0.25">
      <c r="A276" s="149">
        <v>890</v>
      </c>
      <c r="B276" s="145" t="s">
        <v>287</v>
      </c>
      <c r="C276" s="157">
        <v>57</v>
      </c>
      <c r="D276" s="47">
        <v>2</v>
      </c>
      <c r="E276" s="47">
        <v>65</v>
      </c>
      <c r="F276" s="47">
        <v>47</v>
      </c>
      <c r="G276" s="47">
        <v>32</v>
      </c>
      <c r="H276" s="47">
        <v>639</v>
      </c>
      <c r="I276" s="47">
        <v>222</v>
      </c>
      <c r="J276" s="47">
        <v>107</v>
      </c>
      <c r="K276" s="47">
        <v>48</v>
      </c>
      <c r="L276" s="44">
        <v>1219</v>
      </c>
      <c r="M276" s="159">
        <v>553663.79999999993</v>
      </c>
      <c r="N276" s="159">
        <v>20611.62</v>
      </c>
      <c r="O276" s="159">
        <v>558764.69999999995</v>
      </c>
      <c r="P276" s="159">
        <v>692479.67</v>
      </c>
      <c r="Q276" s="159">
        <v>151306.56</v>
      </c>
      <c r="R276" s="159">
        <v>739457.19000000006</v>
      </c>
      <c r="S276" s="159">
        <v>511976.39999999997</v>
      </c>
      <c r="T276" s="159">
        <v>690943.94000000006</v>
      </c>
      <c r="U276" s="159">
        <v>1073253.1199999999</v>
      </c>
      <c r="V276" s="212">
        <v>4992457</v>
      </c>
    </row>
    <row r="277" spans="1:22" x14ac:dyDescent="0.25">
      <c r="A277" s="149">
        <v>892</v>
      </c>
      <c r="B277" s="145" t="s">
        <v>288</v>
      </c>
      <c r="C277" s="157">
        <v>318</v>
      </c>
      <c r="D277" s="47">
        <v>56</v>
      </c>
      <c r="E277" s="47">
        <v>436</v>
      </c>
      <c r="F277" s="47">
        <v>173</v>
      </c>
      <c r="G277" s="47">
        <v>130</v>
      </c>
      <c r="H277" s="47">
        <v>1798</v>
      </c>
      <c r="I277" s="47">
        <v>446</v>
      </c>
      <c r="J277" s="47">
        <v>219</v>
      </c>
      <c r="K277" s="47">
        <v>70</v>
      </c>
      <c r="L277" s="44">
        <v>3646</v>
      </c>
      <c r="M277" s="159">
        <v>3088861.1999999997</v>
      </c>
      <c r="N277" s="159">
        <v>577125.36</v>
      </c>
      <c r="O277" s="159">
        <v>3748021.6799999997</v>
      </c>
      <c r="P277" s="159">
        <v>2548914.5300000003</v>
      </c>
      <c r="Q277" s="159">
        <v>614682.9</v>
      </c>
      <c r="R277" s="159">
        <v>2080663.58</v>
      </c>
      <c r="S277" s="159">
        <v>1028565.2</v>
      </c>
      <c r="T277" s="159">
        <v>1414174.98</v>
      </c>
      <c r="U277" s="159">
        <v>1565160.7999999998</v>
      </c>
      <c r="V277" s="212">
        <v>16666170.23</v>
      </c>
    </row>
    <row r="278" spans="1:22" x14ac:dyDescent="0.25">
      <c r="A278" s="149">
        <v>893</v>
      </c>
      <c r="B278" s="145" t="s">
        <v>289</v>
      </c>
      <c r="C278" s="157">
        <v>486</v>
      </c>
      <c r="D278" s="47">
        <v>98</v>
      </c>
      <c r="E278" s="47">
        <v>583</v>
      </c>
      <c r="F278" s="47">
        <v>278</v>
      </c>
      <c r="G278" s="47">
        <v>242</v>
      </c>
      <c r="H278" s="47">
        <v>3871</v>
      </c>
      <c r="I278" s="47">
        <v>1000</v>
      </c>
      <c r="J278" s="47">
        <v>633</v>
      </c>
      <c r="K278" s="47">
        <v>288</v>
      </c>
      <c r="L278" s="44">
        <v>7479</v>
      </c>
      <c r="M278" s="159">
        <v>4720712.3999999994</v>
      </c>
      <c r="N278" s="159">
        <v>1009969.38</v>
      </c>
      <c r="O278" s="159">
        <v>5011689.5399999991</v>
      </c>
      <c r="P278" s="159">
        <v>4095943.58</v>
      </c>
      <c r="Q278" s="159">
        <v>1144255.8599999999</v>
      </c>
      <c r="R278" s="159">
        <v>4479559.91</v>
      </c>
      <c r="S278" s="159">
        <v>2306200</v>
      </c>
      <c r="T278" s="159">
        <v>4087546.86</v>
      </c>
      <c r="U278" s="159">
        <v>6439518.7199999997</v>
      </c>
      <c r="V278" s="212">
        <v>33295396.249999996</v>
      </c>
    </row>
    <row r="279" spans="1:22" x14ac:dyDescent="0.25">
      <c r="A279" s="149">
        <v>895</v>
      </c>
      <c r="B279" s="145" t="s">
        <v>290</v>
      </c>
      <c r="C279" s="157">
        <v>690</v>
      </c>
      <c r="D279" s="47">
        <v>152</v>
      </c>
      <c r="E279" s="47">
        <v>894</v>
      </c>
      <c r="F279" s="47">
        <v>456</v>
      </c>
      <c r="G279" s="47">
        <v>417</v>
      </c>
      <c r="H279" s="47">
        <v>8262</v>
      </c>
      <c r="I279" s="47">
        <v>2551</v>
      </c>
      <c r="J279" s="47">
        <v>1434</v>
      </c>
      <c r="K279" s="47">
        <v>522</v>
      </c>
      <c r="L279" s="44">
        <v>15378</v>
      </c>
      <c r="M279" s="159">
        <v>6702246</v>
      </c>
      <c r="N279" s="159">
        <v>1566483.1199999999</v>
      </c>
      <c r="O279" s="159">
        <v>7685163.7199999997</v>
      </c>
      <c r="P279" s="159">
        <v>6718526.1600000001</v>
      </c>
      <c r="Q279" s="159">
        <v>1971713.6099999999</v>
      </c>
      <c r="R279" s="159">
        <v>9560869.0199999996</v>
      </c>
      <c r="S279" s="159">
        <v>5883116.1999999993</v>
      </c>
      <c r="T279" s="159">
        <v>9259940.2799999993</v>
      </c>
      <c r="U279" s="159">
        <v>11671627.68</v>
      </c>
      <c r="V279" s="212">
        <v>61019685.789999999</v>
      </c>
    </row>
    <row r="280" spans="1:22" x14ac:dyDescent="0.25">
      <c r="A280" s="149">
        <v>905</v>
      </c>
      <c r="B280" s="145" t="s">
        <v>291</v>
      </c>
      <c r="C280" s="157">
        <v>3653</v>
      </c>
      <c r="D280" s="47">
        <v>695</v>
      </c>
      <c r="E280" s="47">
        <v>4339</v>
      </c>
      <c r="F280" s="47">
        <v>2172</v>
      </c>
      <c r="G280" s="47">
        <v>2212</v>
      </c>
      <c r="H280" s="47">
        <v>40549</v>
      </c>
      <c r="I280" s="47">
        <v>7528</v>
      </c>
      <c r="J280" s="47">
        <v>4490</v>
      </c>
      <c r="K280" s="47">
        <v>1913</v>
      </c>
      <c r="L280" s="44">
        <v>67551</v>
      </c>
      <c r="M280" s="159">
        <v>35483050.199999996</v>
      </c>
      <c r="N280" s="159">
        <v>7162537.9499999993</v>
      </c>
      <c r="O280" s="159">
        <v>37299692.819999993</v>
      </c>
      <c r="P280" s="159">
        <v>32001400.920000002</v>
      </c>
      <c r="Q280" s="159">
        <v>10459065.959999999</v>
      </c>
      <c r="R280" s="159">
        <v>46923708.289999999</v>
      </c>
      <c r="S280" s="159">
        <v>17361073.599999998</v>
      </c>
      <c r="T280" s="159">
        <v>28993815.800000001</v>
      </c>
      <c r="U280" s="159">
        <v>42773608.719999999</v>
      </c>
      <c r="V280" s="212">
        <v>258457954.25999999</v>
      </c>
    </row>
    <row r="281" spans="1:22" x14ac:dyDescent="0.25">
      <c r="A281" s="149">
        <v>908</v>
      </c>
      <c r="B281" s="145" t="s">
        <v>292</v>
      </c>
      <c r="C281" s="157">
        <v>995</v>
      </c>
      <c r="D281" s="47">
        <v>240</v>
      </c>
      <c r="E281" s="47">
        <v>1498</v>
      </c>
      <c r="F281" s="47">
        <v>738</v>
      </c>
      <c r="G281" s="47">
        <v>686</v>
      </c>
      <c r="H281" s="47">
        <v>10858</v>
      </c>
      <c r="I281" s="47">
        <v>3207</v>
      </c>
      <c r="J281" s="47">
        <v>1826</v>
      </c>
      <c r="K281" s="47">
        <v>717</v>
      </c>
      <c r="L281" s="44">
        <v>20765</v>
      </c>
      <c r="M281" s="159">
        <v>9664833</v>
      </c>
      <c r="N281" s="159">
        <v>2473394.4</v>
      </c>
      <c r="O281" s="159">
        <v>12877377.239999998</v>
      </c>
      <c r="P281" s="159">
        <v>10873404.18</v>
      </c>
      <c r="Q281" s="159">
        <v>3243634.38</v>
      </c>
      <c r="R281" s="159">
        <v>12564986.18</v>
      </c>
      <c r="S281" s="159">
        <v>7395983.3999999994</v>
      </c>
      <c r="T281" s="159">
        <v>11791248.92</v>
      </c>
      <c r="U281" s="159">
        <v>16031718.479999999</v>
      </c>
      <c r="V281" s="212">
        <v>86916580.180000007</v>
      </c>
    </row>
    <row r="282" spans="1:22" x14ac:dyDescent="0.25">
      <c r="A282" s="149">
        <v>915</v>
      </c>
      <c r="B282" s="145" t="s">
        <v>293</v>
      </c>
      <c r="C282" s="157">
        <v>792</v>
      </c>
      <c r="D282" s="47">
        <v>162</v>
      </c>
      <c r="E282" s="47">
        <v>1089</v>
      </c>
      <c r="F282" s="47">
        <v>590</v>
      </c>
      <c r="G282" s="47">
        <v>612</v>
      </c>
      <c r="H282" s="47">
        <v>10616</v>
      </c>
      <c r="I282" s="47">
        <v>3579</v>
      </c>
      <c r="J282" s="47">
        <v>1973</v>
      </c>
      <c r="K282" s="47">
        <v>865</v>
      </c>
      <c r="L282" s="44">
        <v>20278</v>
      </c>
      <c r="M282" s="159">
        <v>7693012.7999999998</v>
      </c>
      <c r="N282" s="159">
        <v>1669541.22</v>
      </c>
      <c r="O282" s="159">
        <v>9361457.8199999984</v>
      </c>
      <c r="P282" s="159">
        <v>8692829.9000000004</v>
      </c>
      <c r="Q282" s="159">
        <v>2893737.96</v>
      </c>
      <c r="R282" s="159">
        <v>12284941.360000001</v>
      </c>
      <c r="S282" s="159">
        <v>8253889.7999999998</v>
      </c>
      <c r="T282" s="159">
        <v>12740489.66</v>
      </c>
      <c r="U282" s="159">
        <v>19340915.599999998</v>
      </c>
      <c r="V282" s="212">
        <v>82930816.11999999</v>
      </c>
    </row>
    <row r="283" spans="1:22" x14ac:dyDescent="0.25">
      <c r="A283" s="149">
        <v>918</v>
      </c>
      <c r="B283" s="145" t="s">
        <v>294</v>
      </c>
      <c r="C283" s="157">
        <v>115</v>
      </c>
      <c r="D283" s="47">
        <v>25</v>
      </c>
      <c r="E283" s="47">
        <v>145</v>
      </c>
      <c r="F283" s="47">
        <v>69</v>
      </c>
      <c r="G283" s="47">
        <v>71</v>
      </c>
      <c r="H283" s="47">
        <v>1202</v>
      </c>
      <c r="I283" s="47">
        <v>364</v>
      </c>
      <c r="J283" s="47">
        <v>195</v>
      </c>
      <c r="K283" s="47">
        <v>106</v>
      </c>
      <c r="L283" s="44">
        <v>2292</v>
      </c>
      <c r="M283" s="159">
        <v>1117041</v>
      </c>
      <c r="N283" s="159">
        <v>257645.25</v>
      </c>
      <c r="O283" s="159">
        <v>1246475.0999999999</v>
      </c>
      <c r="P283" s="159">
        <v>1016619.0900000001</v>
      </c>
      <c r="Q283" s="159">
        <v>335711.43</v>
      </c>
      <c r="R283" s="159">
        <v>1390966.4200000002</v>
      </c>
      <c r="S283" s="159">
        <v>839456.79999999993</v>
      </c>
      <c r="T283" s="159">
        <v>1259196.8999999999</v>
      </c>
      <c r="U283" s="159">
        <v>2370100.6399999997</v>
      </c>
      <c r="V283" s="212">
        <v>9833212.629999999</v>
      </c>
    </row>
    <row r="284" spans="1:22" x14ac:dyDescent="0.25">
      <c r="A284" s="149">
        <v>921</v>
      </c>
      <c r="B284" s="145" t="s">
        <v>295</v>
      </c>
      <c r="C284" s="157">
        <v>53</v>
      </c>
      <c r="D284" s="47">
        <v>6</v>
      </c>
      <c r="E284" s="47">
        <v>85</v>
      </c>
      <c r="F284" s="47">
        <v>49</v>
      </c>
      <c r="G284" s="47">
        <v>52</v>
      </c>
      <c r="H284" s="47">
        <v>891</v>
      </c>
      <c r="I284" s="47">
        <v>453</v>
      </c>
      <c r="J284" s="47">
        <v>250</v>
      </c>
      <c r="K284" s="47">
        <v>133</v>
      </c>
      <c r="L284" s="44">
        <v>1972</v>
      </c>
      <c r="M284" s="159">
        <v>514810.19999999995</v>
      </c>
      <c r="N284" s="159">
        <v>61834.86</v>
      </c>
      <c r="O284" s="159">
        <v>730692.29999999993</v>
      </c>
      <c r="P284" s="159">
        <v>721946.89</v>
      </c>
      <c r="Q284" s="159">
        <v>245873.16</v>
      </c>
      <c r="R284" s="159">
        <v>1031074.11</v>
      </c>
      <c r="S284" s="159">
        <v>1044708.5999999999</v>
      </c>
      <c r="T284" s="159">
        <v>1614355</v>
      </c>
      <c r="U284" s="159">
        <v>2973805.52</v>
      </c>
      <c r="V284" s="212">
        <v>8939100.6400000006</v>
      </c>
    </row>
    <row r="285" spans="1:22" x14ac:dyDescent="0.25">
      <c r="A285" s="149">
        <v>922</v>
      </c>
      <c r="B285" s="145" t="s">
        <v>296</v>
      </c>
      <c r="C285" s="157">
        <v>253</v>
      </c>
      <c r="D285" s="47">
        <v>48</v>
      </c>
      <c r="E285" s="47">
        <v>422</v>
      </c>
      <c r="F285" s="47">
        <v>207</v>
      </c>
      <c r="G285" s="47">
        <v>199</v>
      </c>
      <c r="H285" s="47">
        <v>2417</v>
      </c>
      <c r="I285" s="47">
        <v>475</v>
      </c>
      <c r="J285" s="47">
        <v>233</v>
      </c>
      <c r="K285" s="47">
        <v>113</v>
      </c>
      <c r="L285" s="44">
        <v>4367</v>
      </c>
      <c r="M285" s="159">
        <v>2457490.1999999997</v>
      </c>
      <c r="N285" s="159">
        <v>494678.88</v>
      </c>
      <c r="O285" s="159">
        <v>3627672.36</v>
      </c>
      <c r="P285" s="159">
        <v>3049857.27</v>
      </c>
      <c r="Q285" s="159">
        <v>940937.67</v>
      </c>
      <c r="R285" s="159">
        <v>2796976.5700000003</v>
      </c>
      <c r="S285" s="159">
        <v>1095445</v>
      </c>
      <c r="T285" s="159">
        <v>1504578.86</v>
      </c>
      <c r="U285" s="159">
        <v>2526616.7199999997</v>
      </c>
      <c r="V285" s="212">
        <v>18494253.529999997</v>
      </c>
    </row>
    <row r="286" spans="1:22" x14ac:dyDescent="0.25">
      <c r="A286" s="149">
        <v>924</v>
      </c>
      <c r="B286" s="145" t="s">
        <v>297</v>
      </c>
      <c r="C286" s="157">
        <v>140</v>
      </c>
      <c r="D286" s="47">
        <v>31</v>
      </c>
      <c r="E286" s="47">
        <v>239</v>
      </c>
      <c r="F286" s="47">
        <v>100</v>
      </c>
      <c r="G286" s="47">
        <v>104</v>
      </c>
      <c r="H286" s="47">
        <v>1489</v>
      </c>
      <c r="I286" s="47">
        <v>547</v>
      </c>
      <c r="J286" s="47">
        <v>278</v>
      </c>
      <c r="K286" s="47">
        <v>137</v>
      </c>
      <c r="L286" s="44">
        <v>3065</v>
      </c>
      <c r="M286" s="159">
        <v>1359876</v>
      </c>
      <c r="N286" s="159">
        <v>319480.11</v>
      </c>
      <c r="O286" s="159">
        <v>2054534.8199999998</v>
      </c>
      <c r="P286" s="159">
        <v>1473361</v>
      </c>
      <c r="Q286" s="159">
        <v>491746.32</v>
      </c>
      <c r="R286" s="159">
        <v>1723085.69</v>
      </c>
      <c r="S286" s="159">
        <v>1261491.3999999999</v>
      </c>
      <c r="T286" s="159">
        <v>1795162.76</v>
      </c>
      <c r="U286" s="159">
        <v>3063243.28</v>
      </c>
      <c r="V286" s="212">
        <v>13541981.379999999</v>
      </c>
    </row>
    <row r="287" spans="1:22" x14ac:dyDescent="0.25">
      <c r="A287" s="149">
        <v>925</v>
      </c>
      <c r="B287" s="145" t="s">
        <v>298</v>
      </c>
      <c r="C287" s="157">
        <v>159</v>
      </c>
      <c r="D287" s="47">
        <v>31</v>
      </c>
      <c r="E287" s="47">
        <v>247</v>
      </c>
      <c r="F287" s="47">
        <v>114</v>
      </c>
      <c r="G287" s="47">
        <v>114</v>
      </c>
      <c r="H287" s="47">
        <v>1889</v>
      </c>
      <c r="I287" s="47">
        <v>548</v>
      </c>
      <c r="J287" s="47">
        <v>289</v>
      </c>
      <c r="K287" s="47">
        <v>131</v>
      </c>
      <c r="L287" s="44">
        <v>3522</v>
      </c>
      <c r="M287" s="159">
        <v>1544430.5999999999</v>
      </c>
      <c r="N287" s="159">
        <v>319480.11</v>
      </c>
      <c r="O287" s="159">
        <v>2123305.86</v>
      </c>
      <c r="P287" s="159">
        <v>1679631.54</v>
      </c>
      <c r="Q287" s="159">
        <v>539029.62</v>
      </c>
      <c r="R287" s="159">
        <v>2185969.69</v>
      </c>
      <c r="S287" s="159">
        <v>1263797.5999999999</v>
      </c>
      <c r="T287" s="159">
        <v>1866194.3800000001</v>
      </c>
      <c r="U287" s="159">
        <v>2929086.6399999997</v>
      </c>
      <c r="V287" s="212">
        <v>14450926.039999999</v>
      </c>
    </row>
    <row r="288" spans="1:22" x14ac:dyDescent="0.25">
      <c r="A288" s="149">
        <v>927</v>
      </c>
      <c r="B288" s="145" t="s">
        <v>299</v>
      </c>
      <c r="C288" s="157">
        <v>1659</v>
      </c>
      <c r="D288" s="47">
        <v>349</v>
      </c>
      <c r="E288" s="47">
        <v>2455</v>
      </c>
      <c r="F288" s="47">
        <v>1234</v>
      </c>
      <c r="G288" s="47">
        <v>1109</v>
      </c>
      <c r="H288" s="47">
        <v>16541</v>
      </c>
      <c r="I288" s="47">
        <v>3565</v>
      </c>
      <c r="J288" s="47">
        <v>1707</v>
      </c>
      <c r="K288" s="47">
        <v>541</v>
      </c>
      <c r="L288" s="44">
        <v>29160</v>
      </c>
      <c r="M288" s="159">
        <v>16114530.6</v>
      </c>
      <c r="N288" s="159">
        <v>3596727.69</v>
      </c>
      <c r="O288" s="159">
        <v>21104112.899999999</v>
      </c>
      <c r="P288" s="159">
        <v>18181274.740000002</v>
      </c>
      <c r="Q288" s="159">
        <v>5243717.97</v>
      </c>
      <c r="R288" s="159">
        <v>19141410.609999999</v>
      </c>
      <c r="S288" s="159">
        <v>8221602.9999999991</v>
      </c>
      <c r="T288" s="159">
        <v>11022815.939999999</v>
      </c>
      <c r="U288" s="159">
        <v>12096457.039999999</v>
      </c>
      <c r="V288" s="212">
        <v>114722650.48999998</v>
      </c>
    </row>
    <row r="289" spans="1:22" x14ac:dyDescent="0.25">
      <c r="A289" s="149">
        <v>931</v>
      </c>
      <c r="B289" s="145" t="s">
        <v>300</v>
      </c>
      <c r="C289" s="157">
        <v>254</v>
      </c>
      <c r="D289" s="47">
        <v>44</v>
      </c>
      <c r="E289" s="47">
        <v>310</v>
      </c>
      <c r="F289" s="47">
        <v>147</v>
      </c>
      <c r="G289" s="47">
        <v>182</v>
      </c>
      <c r="H289" s="47">
        <v>2937</v>
      </c>
      <c r="I289" s="47">
        <v>1184</v>
      </c>
      <c r="J289" s="47">
        <v>699</v>
      </c>
      <c r="K289" s="47">
        <v>340</v>
      </c>
      <c r="L289" s="44">
        <v>6097</v>
      </c>
      <c r="M289" s="159">
        <v>2467203.6</v>
      </c>
      <c r="N289" s="159">
        <v>453455.63999999996</v>
      </c>
      <c r="O289" s="159">
        <v>2664877.7999999998</v>
      </c>
      <c r="P289" s="159">
        <v>2165840.67</v>
      </c>
      <c r="Q289" s="159">
        <v>860556.05999999994</v>
      </c>
      <c r="R289" s="159">
        <v>3398725.77</v>
      </c>
      <c r="S289" s="159">
        <v>2730540.8</v>
      </c>
      <c r="T289" s="159">
        <v>4513736.58</v>
      </c>
      <c r="U289" s="159">
        <v>7602209.5999999996</v>
      </c>
      <c r="V289" s="212">
        <v>26857146.520000003</v>
      </c>
    </row>
    <row r="290" spans="1:22" x14ac:dyDescent="0.25">
      <c r="A290" s="149">
        <v>934</v>
      </c>
      <c r="B290" s="145" t="s">
        <v>301</v>
      </c>
      <c r="C290" s="157">
        <v>109</v>
      </c>
      <c r="D290" s="47">
        <v>25</v>
      </c>
      <c r="E290" s="47">
        <v>185</v>
      </c>
      <c r="F290" s="47">
        <v>117</v>
      </c>
      <c r="G290" s="47">
        <v>107</v>
      </c>
      <c r="H290" s="47">
        <v>1395</v>
      </c>
      <c r="I290" s="47">
        <v>498</v>
      </c>
      <c r="J290" s="47">
        <v>229</v>
      </c>
      <c r="K290" s="47">
        <v>119</v>
      </c>
      <c r="L290" s="44">
        <v>2784</v>
      </c>
      <c r="M290" s="159">
        <v>1058760.5999999999</v>
      </c>
      <c r="N290" s="159">
        <v>257645.25</v>
      </c>
      <c r="O290" s="159">
        <v>1590330.2999999998</v>
      </c>
      <c r="P290" s="159">
        <v>1723832.37</v>
      </c>
      <c r="Q290" s="159">
        <v>505931.31</v>
      </c>
      <c r="R290" s="159">
        <v>1614307.95</v>
      </c>
      <c r="S290" s="159">
        <v>1148487.5999999999</v>
      </c>
      <c r="T290" s="159">
        <v>1478749.18</v>
      </c>
      <c r="U290" s="159">
        <v>2660773.36</v>
      </c>
      <c r="V290" s="212">
        <v>12038817.919999998</v>
      </c>
    </row>
    <row r="291" spans="1:22" x14ac:dyDescent="0.25">
      <c r="A291" s="149">
        <v>935</v>
      </c>
      <c r="B291" s="145" t="s">
        <v>302</v>
      </c>
      <c r="C291" s="157">
        <v>102</v>
      </c>
      <c r="D291" s="47">
        <v>24</v>
      </c>
      <c r="E291" s="47">
        <v>174</v>
      </c>
      <c r="F291" s="47">
        <v>85</v>
      </c>
      <c r="G291" s="47">
        <v>104</v>
      </c>
      <c r="H291" s="47">
        <v>1578</v>
      </c>
      <c r="I291" s="47">
        <v>568</v>
      </c>
      <c r="J291" s="47">
        <v>326</v>
      </c>
      <c r="K291" s="47">
        <v>126</v>
      </c>
      <c r="L291" s="44">
        <v>3087</v>
      </c>
      <c r="M291" s="159">
        <v>990766.79999999993</v>
      </c>
      <c r="N291" s="159">
        <v>247339.44</v>
      </c>
      <c r="O291" s="159">
        <v>1495770.1199999999</v>
      </c>
      <c r="P291" s="159">
        <v>1252356.8500000001</v>
      </c>
      <c r="Q291" s="159">
        <v>491746.32</v>
      </c>
      <c r="R291" s="159">
        <v>1826077.3800000001</v>
      </c>
      <c r="S291" s="159">
        <v>1309921.5999999999</v>
      </c>
      <c r="T291" s="159">
        <v>2105118.92</v>
      </c>
      <c r="U291" s="159">
        <v>2817289.44</v>
      </c>
      <c r="V291" s="212">
        <v>12536386.869999999</v>
      </c>
    </row>
    <row r="292" spans="1:22" x14ac:dyDescent="0.25">
      <c r="A292" s="149">
        <v>936</v>
      </c>
      <c r="B292" s="145" t="s">
        <v>303</v>
      </c>
      <c r="C292" s="157">
        <v>231</v>
      </c>
      <c r="D292" s="47">
        <v>48</v>
      </c>
      <c r="E292" s="47">
        <v>355</v>
      </c>
      <c r="F292" s="47">
        <v>193</v>
      </c>
      <c r="G292" s="47">
        <v>194</v>
      </c>
      <c r="H292" s="47">
        <v>3043</v>
      </c>
      <c r="I292" s="47">
        <v>1317</v>
      </c>
      <c r="J292" s="47">
        <v>739</v>
      </c>
      <c r="K292" s="47">
        <v>390</v>
      </c>
      <c r="L292" s="44">
        <v>6510</v>
      </c>
      <c r="M292" s="159">
        <v>2243795.4</v>
      </c>
      <c r="N292" s="159">
        <v>494678.88</v>
      </c>
      <c r="O292" s="159">
        <v>3051714.9</v>
      </c>
      <c r="P292" s="159">
        <v>2843586.73</v>
      </c>
      <c r="Q292" s="159">
        <v>917296.02</v>
      </c>
      <c r="R292" s="159">
        <v>3521390.0300000003</v>
      </c>
      <c r="S292" s="159">
        <v>3037265.4</v>
      </c>
      <c r="T292" s="159">
        <v>4772033.38</v>
      </c>
      <c r="U292" s="159">
        <v>8720181.5999999996</v>
      </c>
      <c r="V292" s="212">
        <v>29601942.340000004</v>
      </c>
    </row>
    <row r="293" spans="1:22" x14ac:dyDescent="0.25">
      <c r="A293" s="149">
        <v>946</v>
      </c>
      <c r="B293" s="145" t="s">
        <v>304</v>
      </c>
      <c r="C293" s="157">
        <v>396</v>
      </c>
      <c r="D293" s="47">
        <v>84</v>
      </c>
      <c r="E293" s="47">
        <v>486</v>
      </c>
      <c r="F293" s="47">
        <v>210</v>
      </c>
      <c r="G293" s="47">
        <v>214</v>
      </c>
      <c r="H293" s="47">
        <v>3281</v>
      </c>
      <c r="I293" s="47">
        <v>887</v>
      </c>
      <c r="J293" s="47">
        <v>544</v>
      </c>
      <c r="K293" s="47">
        <v>286</v>
      </c>
      <c r="L293" s="44">
        <v>6388</v>
      </c>
      <c r="M293" s="159">
        <v>3846506.4</v>
      </c>
      <c r="N293" s="159">
        <v>865688.03999999992</v>
      </c>
      <c r="O293" s="159">
        <v>4177840.6799999997</v>
      </c>
      <c r="P293" s="159">
        <v>3094058.1</v>
      </c>
      <c r="Q293" s="159">
        <v>1011862.62</v>
      </c>
      <c r="R293" s="159">
        <v>3796806.0100000002</v>
      </c>
      <c r="S293" s="159">
        <v>2045599.4</v>
      </c>
      <c r="T293" s="159">
        <v>3512836.48</v>
      </c>
      <c r="U293" s="159">
        <v>6394799.8399999999</v>
      </c>
      <c r="V293" s="212">
        <v>28745997.569999997</v>
      </c>
    </row>
    <row r="294" spans="1:22" x14ac:dyDescent="0.25">
      <c r="A294" s="149">
        <v>976</v>
      </c>
      <c r="B294" s="145" t="s">
        <v>305</v>
      </c>
      <c r="C294" s="157">
        <v>108</v>
      </c>
      <c r="D294" s="47">
        <v>26</v>
      </c>
      <c r="E294" s="47">
        <v>192</v>
      </c>
      <c r="F294" s="47">
        <v>86</v>
      </c>
      <c r="G294" s="47">
        <v>104</v>
      </c>
      <c r="H294" s="47">
        <v>1875</v>
      </c>
      <c r="I294" s="47">
        <v>772</v>
      </c>
      <c r="J294" s="47">
        <v>483</v>
      </c>
      <c r="K294" s="47">
        <v>244</v>
      </c>
      <c r="L294" s="44">
        <v>3890</v>
      </c>
      <c r="M294" s="159">
        <v>1049047.2</v>
      </c>
      <c r="N294" s="159">
        <v>267951.06</v>
      </c>
      <c r="O294" s="159">
        <v>1650504.96</v>
      </c>
      <c r="P294" s="159">
        <v>1267090.46</v>
      </c>
      <c r="Q294" s="159">
        <v>491746.32</v>
      </c>
      <c r="R294" s="159">
        <v>2169768.75</v>
      </c>
      <c r="S294" s="159">
        <v>1780386.4</v>
      </c>
      <c r="T294" s="159">
        <v>3118933.86</v>
      </c>
      <c r="U294" s="159">
        <v>5455703.3599999994</v>
      </c>
      <c r="V294" s="212">
        <v>17251132.369999997</v>
      </c>
    </row>
    <row r="295" spans="1:22" x14ac:dyDescent="0.25">
      <c r="A295" s="149">
        <v>977</v>
      </c>
      <c r="B295" s="145" t="s">
        <v>306</v>
      </c>
      <c r="C295" s="157">
        <v>1163</v>
      </c>
      <c r="D295" s="47">
        <v>261</v>
      </c>
      <c r="E295" s="47">
        <v>1384</v>
      </c>
      <c r="F295" s="47">
        <v>615</v>
      </c>
      <c r="G295" s="47">
        <v>639</v>
      </c>
      <c r="H295" s="47">
        <v>8109</v>
      </c>
      <c r="I295" s="47">
        <v>1799</v>
      </c>
      <c r="J295" s="47">
        <v>930</v>
      </c>
      <c r="K295" s="47">
        <v>404</v>
      </c>
      <c r="L295" s="44">
        <v>15304</v>
      </c>
      <c r="M295" s="159">
        <v>11296684.199999999</v>
      </c>
      <c r="N295" s="159">
        <v>2689816.4099999997</v>
      </c>
      <c r="O295" s="159">
        <v>11897389.919999998</v>
      </c>
      <c r="P295" s="159">
        <v>9061170.1500000004</v>
      </c>
      <c r="Q295" s="159">
        <v>3021402.87</v>
      </c>
      <c r="R295" s="159">
        <v>9383815.8900000006</v>
      </c>
      <c r="S295" s="159">
        <v>4148853.8</v>
      </c>
      <c r="T295" s="159">
        <v>6005400.5999999996</v>
      </c>
      <c r="U295" s="159">
        <v>9033213.7599999998</v>
      </c>
      <c r="V295" s="212">
        <v>66537747.599999994</v>
      </c>
    </row>
    <row r="296" spans="1:22" x14ac:dyDescent="0.25">
      <c r="A296" s="149">
        <v>980</v>
      </c>
      <c r="B296" s="145" t="s">
        <v>307</v>
      </c>
      <c r="C296" s="157">
        <v>2368</v>
      </c>
      <c r="D296" s="47">
        <v>453</v>
      </c>
      <c r="E296" s="47">
        <v>3135</v>
      </c>
      <c r="F296" s="47">
        <v>1431</v>
      </c>
      <c r="G296" s="47">
        <v>1370</v>
      </c>
      <c r="H296" s="47">
        <v>18411</v>
      </c>
      <c r="I296" s="47">
        <v>3622</v>
      </c>
      <c r="J296" s="47">
        <v>1910</v>
      </c>
      <c r="K296" s="47">
        <v>652</v>
      </c>
      <c r="L296" s="44">
        <v>33352</v>
      </c>
      <c r="M296" s="159">
        <v>23001331.199999999</v>
      </c>
      <c r="N296" s="159">
        <v>4668531.93</v>
      </c>
      <c r="O296" s="159">
        <v>26949651.299999997</v>
      </c>
      <c r="P296" s="159">
        <v>21083795.91</v>
      </c>
      <c r="Q296" s="159">
        <v>6477812.0999999996</v>
      </c>
      <c r="R296" s="159">
        <v>21305393.310000002</v>
      </c>
      <c r="S296" s="159">
        <v>8353056.3999999994</v>
      </c>
      <c r="T296" s="159">
        <v>12333672.199999999</v>
      </c>
      <c r="U296" s="159">
        <v>14578354.879999999</v>
      </c>
      <c r="V296" s="212">
        <v>138751599.22999999</v>
      </c>
    </row>
    <row r="297" spans="1:22" x14ac:dyDescent="0.25">
      <c r="A297" s="149">
        <v>981</v>
      </c>
      <c r="B297" s="145" t="s">
        <v>308</v>
      </c>
      <c r="C297" s="157">
        <v>87</v>
      </c>
      <c r="D297" s="47">
        <v>15</v>
      </c>
      <c r="E297" s="47">
        <v>130</v>
      </c>
      <c r="F297" s="47">
        <v>77</v>
      </c>
      <c r="G297" s="47">
        <v>77</v>
      </c>
      <c r="H297" s="47">
        <v>1254</v>
      </c>
      <c r="I297" s="47">
        <v>401</v>
      </c>
      <c r="J297" s="47">
        <v>183</v>
      </c>
      <c r="K297" s="47">
        <v>90</v>
      </c>
      <c r="L297" s="44">
        <v>2314</v>
      </c>
      <c r="M297" s="159">
        <v>845065.79999999993</v>
      </c>
      <c r="N297" s="159">
        <v>154587.15</v>
      </c>
      <c r="O297" s="159">
        <v>1117529.3999999999</v>
      </c>
      <c r="P297" s="159">
        <v>1134487.97</v>
      </c>
      <c r="Q297" s="159">
        <v>364081.41</v>
      </c>
      <c r="R297" s="159">
        <v>1451141.34</v>
      </c>
      <c r="S297" s="159">
        <v>924786.2</v>
      </c>
      <c r="T297" s="159">
        <v>1181707.8600000001</v>
      </c>
      <c r="U297" s="159">
        <v>2012349.5999999999</v>
      </c>
      <c r="V297" s="212">
        <v>9185736.7300000004</v>
      </c>
    </row>
    <row r="298" spans="1:22" x14ac:dyDescent="0.25">
      <c r="A298" s="149">
        <v>989</v>
      </c>
      <c r="B298" s="145" t="s">
        <v>309</v>
      </c>
      <c r="C298" s="157">
        <v>229</v>
      </c>
      <c r="D298" s="47">
        <v>47</v>
      </c>
      <c r="E298" s="47">
        <v>338</v>
      </c>
      <c r="F298" s="47">
        <v>180</v>
      </c>
      <c r="G298" s="47">
        <v>180</v>
      </c>
      <c r="H298" s="47">
        <v>2689</v>
      </c>
      <c r="I298" s="47">
        <v>1092</v>
      </c>
      <c r="J298" s="47">
        <v>550</v>
      </c>
      <c r="K298" s="47">
        <v>217</v>
      </c>
      <c r="L298" s="44">
        <v>5522</v>
      </c>
      <c r="M298" s="159">
        <v>2224368.6</v>
      </c>
      <c r="N298" s="159">
        <v>484373.06999999995</v>
      </c>
      <c r="O298" s="159">
        <v>2905576.44</v>
      </c>
      <c r="P298" s="159">
        <v>2652049.8000000003</v>
      </c>
      <c r="Q298" s="159">
        <v>851099.4</v>
      </c>
      <c r="R298" s="159">
        <v>3111737.69</v>
      </c>
      <c r="S298" s="159">
        <v>2518370.4</v>
      </c>
      <c r="T298" s="159">
        <v>3551581</v>
      </c>
      <c r="U298" s="159">
        <v>4851998.4799999995</v>
      </c>
      <c r="V298" s="212">
        <v>23151154.879999999</v>
      </c>
    </row>
    <row r="299" spans="1:22" x14ac:dyDescent="0.25">
      <c r="A299" s="149">
        <v>992</v>
      </c>
      <c r="B299" s="145" t="s">
        <v>310</v>
      </c>
      <c r="C299" s="157">
        <v>890</v>
      </c>
      <c r="D299" s="47">
        <v>183</v>
      </c>
      <c r="E299" s="47">
        <v>1291</v>
      </c>
      <c r="F299" s="47">
        <v>713</v>
      </c>
      <c r="G299" s="47">
        <v>664</v>
      </c>
      <c r="H299" s="47">
        <v>9650</v>
      </c>
      <c r="I299" s="47">
        <v>2945</v>
      </c>
      <c r="J299" s="47">
        <v>1655</v>
      </c>
      <c r="K299" s="47">
        <v>586</v>
      </c>
      <c r="L299" s="44">
        <v>18577</v>
      </c>
      <c r="M299" s="159">
        <v>8644926</v>
      </c>
      <c r="N299" s="159">
        <v>1885963.23</v>
      </c>
      <c r="O299" s="159">
        <v>11097926.579999998</v>
      </c>
      <c r="P299" s="159">
        <v>10505063.93</v>
      </c>
      <c r="Q299" s="159">
        <v>3139611.12</v>
      </c>
      <c r="R299" s="159">
        <v>11167076.5</v>
      </c>
      <c r="S299" s="159">
        <v>6791758.9999999991</v>
      </c>
      <c r="T299" s="159">
        <v>10687030.1</v>
      </c>
      <c r="U299" s="159">
        <v>13102631.84</v>
      </c>
      <c r="V299" s="212">
        <v>77021988.299999997</v>
      </c>
    </row>
    <row r="303" spans="1:22" x14ac:dyDescent="0.25">
      <c r="C303" s="154"/>
    </row>
    <row r="304" spans="1:22" x14ac:dyDescent="0.25">
      <c r="C304" s="47"/>
      <c r="D304" s="47"/>
      <c r="E304" s="47"/>
      <c r="F304" s="47"/>
      <c r="G304" s="47"/>
      <c r="H304" s="47"/>
      <c r="I304" s="47"/>
      <c r="J304" s="47"/>
      <c r="K304" s="47"/>
    </row>
    <row r="305" spans="3:11" x14ac:dyDescent="0.25">
      <c r="C305" s="154"/>
    </row>
    <row r="306" spans="3:11" x14ac:dyDescent="0.25">
      <c r="C306" s="47"/>
      <c r="D306" s="47"/>
      <c r="E306" s="47"/>
      <c r="F306" s="47"/>
      <c r="G306" s="47"/>
      <c r="H306" s="47"/>
      <c r="I306" s="47"/>
      <c r="J306" s="47"/>
      <c r="K306" s="47"/>
    </row>
  </sheetData>
  <pageMargins left="0.31496062992125984" right="0.31496062992125984" top="0.55118110236220474" bottom="0.55118110236220474" header="0.31496062992125984" footer="0.31496062992125984"/>
  <pageSetup paperSize="9" scale="65" orientation="landscape" r:id="rId1"/>
  <tableParts count="2"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05"/>
  <sheetViews>
    <sheetView zoomScale="80" zoomScaleNormal="80" workbookViewId="0">
      <pane xSplit="2" ySplit="11" topLeftCell="C12" activePane="bottomRight" state="frozen"/>
      <selection activeCell="G29" sqref="G29"/>
      <selection pane="topRight" activeCell="G29" sqref="G29"/>
      <selection pane="bottomLeft" activeCell="G29" sqref="G29"/>
      <selection pane="bottomRight"/>
    </sheetView>
  </sheetViews>
  <sheetFormatPr defaultRowHeight="15" x14ac:dyDescent="0.25"/>
  <cols>
    <col min="1" max="1" width="20" style="97" customWidth="1"/>
    <col min="2" max="2" width="23.625" style="178" customWidth="1"/>
    <col min="3" max="3" width="17.5" style="161" customWidth="1"/>
    <col min="4" max="4" width="22" style="154" customWidth="1"/>
    <col min="5" max="5" width="12.625" style="154" customWidth="1"/>
    <col min="6" max="6" width="10.375" style="154" customWidth="1"/>
    <col min="7" max="7" width="15.125" style="48" customWidth="1"/>
    <col min="8" max="8" width="18.875" style="180" customWidth="1"/>
    <col min="9" max="9" width="13" style="180" bestFit="1" customWidth="1"/>
    <col min="10" max="10" width="18.125" style="182" bestFit="1" customWidth="1"/>
    <col min="11" max="11" width="17.625" style="15" customWidth="1"/>
    <col min="12" max="12" width="17.125" style="180" bestFit="1" customWidth="1"/>
    <col min="13" max="13" width="14.375" style="180" customWidth="1"/>
    <col min="14" max="14" width="16.125" style="48" customWidth="1"/>
    <col min="15" max="15" width="14.875" style="109" bestFit="1" customWidth="1"/>
    <col min="16" max="16" width="18.625" style="180" customWidth="1"/>
    <col min="17" max="17" width="8.625" style="180" customWidth="1"/>
    <col min="18" max="18" width="19.125" style="180" bestFit="1" customWidth="1"/>
    <col min="19" max="19" width="17.625" style="48" customWidth="1"/>
    <col min="20" max="20" width="15.125" style="48" customWidth="1"/>
    <col min="21" max="21" width="16.625" style="185" customWidth="1"/>
    <col min="22" max="22" width="14.375" style="97" customWidth="1"/>
    <col min="23" max="23" width="15" style="193" customWidth="1"/>
    <col min="24" max="24" width="17.625" style="39" bestFit="1" customWidth="1"/>
    <col min="25" max="25" width="28.625" style="39" customWidth="1"/>
    <col min="26" max="26" width="26.875" style="39" customWidth="1"/>
    <col min="27" max="27" width="17.125" style="39" bestFit="1" customWidth="1"/>
    <col min="28" max="28" width="15.375" style="39" bestFit="1" customWidth="1"/>
    <col min="29" max="29" width="11.125" style="39" bestFit="1" customWidth="1"/>
    <col min="30" max="30" width="20.125" style="186" bestFit="1" customWidth="1"/>
    <col min="31" max="31" width="17.125" style="39" bestFit="1" customWidth="1"/>
    <col min="32" max="32" width="18.625" style="39" bestFit="1" customWidth="1"/>
    <col min="33" max="33" width="16" style="207" bestFit="1" customWidth="1"/>
  </cols>
  <sheetData>
    <row r="1" spans="1:35" ht="23.25" x14ac:dyDescent="0.35">
      <c r="A1" s="432" t="s">
        <v>1100</v>
      </c>
      <c r="D1" s="441"/>
      <c r="E1" s="179"/>
      <c r="F1" s="179"/>
      <c r="I1" s="181"/>
      <c r="U1" s="15"/>
      <c r="AG1" s="191"/>
      <c r="AI1" s="110"/>
    </row>
    <row r="2" spans="1:35" x14ac:dyDescent="0.25">
      <c r="A2" s="178" t="s">
        <v>382</v>
      </c>
      <c r="C2" s="183"/>
      <c r="D2" s="184"/>
      <c r="E2" s="184"/>
      <c r="F2" s="184"/>
      <c r="AG2" s="191"/>
    </row>
    <row r="3" spans="1:35" x14ac:dyDescent="0.25">
      <c r="A3" s="436" t="s">
        <v>2</v>
      </c>
      <c r="B3" s="437">
        <f>COUNT(C13:C305)</f>
        <v>293</v>
      </c>
      <c r="F3" s="187"/>
      <c r="I3" s="188"/>
      <c r="J3" s="187"/>
      <c r="K3" s="187"/>
      <c r="N3" s="187"/>
      <c r="R3" s="189"/>
      <c r="S3" s="189"/>
      <c r="T3" s="189"/>
      <c r="U3" s="151"/>
      <c r="V3" s="204"/>
      <c r="W3" s="493"/>
      <c r="X3" s="187"/>
      <c r="Y3" s="187"/>
      <c r="Z3" s="187"/>
      <c r="AA3" s="187"/>
      <c r="AB3" s="187"/>
      <c r="AC3" s="187"/>
      <c r="AD3" s="187"/>
      <c r="AE3" s="187"/>
      <c r="AF3" s="224"/>
      <c r="AG3" s="191"/>
    </row>
    <row r="4" spans="1:35" x14ac:dyDescent="0.25">
      <c r="A4" s="178" t="s">
        <v>725</v>
      </c>
      <c r="B4" s="178" t="s">
        <v>741</v>
      </c>
      <c r="G4" s="154"/>
      <c r="I4" s="188"/>
      <c r="K4" s="29"/>
      <c r="W4" s="231" t="s">
        <v>397</v>
      </c>
      <c r="X4" s="225"/>
      <c r="Y4" s="225"/>
      <c r="Z4" s="225"/>
      <c r="AA4" s="225"/>
      <c r="AB4" s="225"/>
      <c r="AC4" s="225"/>
      <c r="AD4" s="225"/>
      <c r="AE4" s="225"/>
      <c r="AG4" s="191"/>
    </row>
    <row r="5" spans="1:35" x14ac:dyDescent="0.25">
      <c r="A5" s="97" t="s">
        <v>726</v>
      </c>
      <c r="B5" s="97" t="s">
        <v>735</v>
      </c>
      <c r="F5" s="48"/>
      <c r="H5" s="171"/>
      <c r="I5" s="171"/>
      <c r="J5" s="191"/>
      <c r="L5" s="171"/>
      <c r="M5" s="171"/>
      <c r="O5" s="187"/>
      <c r="P5" s="187"/>
      <c r="Q5" s="187"/>
      <c r="R5" s="187"/>
      <c r="S5" s="187"/>
      <c r="T5" s="187"/>
      <c r="U5" s="187"/>
      <c r="V5" s="187"/>
      <c r="W5" s="266" t="s">
        <v>395</v>
      </c>
      <c r="X5" s="267" t="s">
        <v>691</v>
      </c>
      <c r="Y5" s="267" t="s">
        <v>743</v>
      </c>
      <c r="Z5" s="267" t="s">
        <v>744</v>
      </c>
      <c r="AA5" s="267" t="s">
        <v>693</v>
      </c>
      <c r="AB5" s="267" t="s">
        <v>694</v>
      </c>
      <c r="AC5" s="267" t="s">
        <v>396</v>
      </c>
      <c r="AD5" s="268" t="s">
        <v>696</v>
      </c>
      <c r="AE5" s="267" t="s">
        <v>697</v>
      </c>
      <c r="AF5" s="190"/>
      <c r="AG5" s="191"/>
    </row>
    <row r="6" spans="1:35" x14ac:dyDescent="0.25">
      <c r="A6" s="97" t="s">
        <v>727</v>
      </c>
      <c r="B6" s="97" t="s">
        <v>736</v>
      </c>
      <c r="H6" s="171"/>
      <c r="I6" s="171"/>
      <c r="J6" s="191"/>
      <c r="L6" s="171"/>
      <c r="M6" s="171"/>
      <c r="O6" s="155"/>
      <c r="P6" s="171"/>
      <c r="Q6" s="171"/>
      <c r="R6" s="171"/>
      <c r="U6" s="192"/>
      <c r="V6" s="195"/>
      <c r="W6" s="442">
        <v>1329.62</v>
      </c>
      <c r="X6" s="443">
        <v>103.34</v>
      </c>
      <c r="Y6" s="443">
        <v>318.57</v>
      </c>
      <c r="Z6" s="443">
        <v>318.57</v>
      </c>
      <c r="AA6" s="443">
        <v>2237.66</v>
      </c>
      <c r="AB6" s="443">
        <v>45</v>
      </c>
      <c r="AC6" s="443">
        <v>438.47</v>
      </c>
      <c r="AD6" s="443">
        <v>320.75</v>
      </c>
      <c r="AE6" s="443">
        <v>457.42</v>
      </c>
      <c r="AF6" s="194"/>
      <c r="AG6" s="191"/>
    </row>
    <row r="7" spans="1:35" x14ac:dyDescent="0.25">
      <c r="A7" s="97" t="s">
        <v>728</v>
      </c>
      <c r="B7" s="202" t="s">
        <v>737</v>
      </c>
      <c r="F7" s="48"/>
      <c r="J7" s="191"/>
      <c r="L7" s="171"/>
      <c r="M7" s="171"/>
      <c r="O7" s="48"/>
      <c r="P7" s="171"/>
      <c r="V7" s="171"/>
      <c r="AG7" s="194"/>
    </row>
    <row r="8" spans="1:35" s="176" customFormat="1" x14ac:dyDescent="0.25">
      <c r="A8" s="97" t="s">
        <v>729</v>
      </c>
      <c r="B8" s="203" t="s">
        <v>738</v>
      </c>
      <c r="C8" s="226"/>
      <c r="D8" s="226"/>
      <c r="E8" s="441"/>
      <c r="F8" s="441"/>
      <c r="G8" s="441"/>
      <c r="H8" s="226"/>
      <c r="I8" s="226"/>
      <c r="J8" s="226"/>
      <c r="K8" s="226"/>
      <c r="L8" s="226"/>
      <c r="M8" s="226"/>
      <c r="N8" s="226"/>
      <c r="O8" s="226"/>
      <c r="P8" s="226"/>
      <c r="Q8" s="227"/>
      <c r="R8" s="226"/>
      <c r="S8" s="226"/>
      <c r="T8" s="226"/>
      <c r="U8" s="221" t="s">
        <v>1108</v>
      </c>
      <c r="V8" s="226"/>
      <c r="W8" s="493"/>
      <c r="X8" s="187"/>
      <c r="Y8" s="187"/>
      <c r="Z8" s="187"/>
      <c r="AA8" s="187"/>
      <c r="AB8" s="187"/>
      <c r="AC8" s="187"/>
      <c r="AD8" s="187"/>
      <c r="AE8" s="187"/>
      <c r="AF8" s="187"/>
      <c r="AG8" s="187"/>
      <c r="AH8" s="177"/>
    </row>
    <row r="9" spans="1:35" s="176" customFormat="1" ht="14.25" x14ac:dyDescent="0.2">
      <c r="A9" s="229"/>
      <c r="B9" s="230"/>
      <c r="C9" s="216"/>
      <c r="D9" s="216"/>
      <c r="E9" s="216"/>
      <c r="F9" s="216"/>
      <c r="G9" s="216"/>
      <c r="H9" s="216"/>
      <c r="I9" s="216"/>
      <c r="J9" s="216"/>
      <c r="K9" s="216"/>
      <c r="L9" s="217" t="s">
        <v>745</v>
      </c>
      <c r="M9" s="216"/>
      <c r="N9" s="216"/>
      <c r="O9" s="216"/>
      <c r="P9" s="216"/>
      <c r="Q9" s="218"/>
      <c r="R9" s="216"/>
      <c r="S9" s="216"/>
      <c r="T9" s="216"/>
      <c r="U9" s="219" t="s">
        <v>746</v>
      </c>
      <c r="V9" s="216"/>
      <c r="W9" s="213"/>
      <c r="X9" s="214"/>
      <c r="Y9" s="214"/>
      <c r="Z9" s="214"/>
      <c r="AA9" s="214"/>
      <c r="AB9" s="214"/>
      <c r="AC9" s="214"/>
      <c r="AD9" s="214"/>
      <c r="AE9" s="214"/>
      <c r="AF9" s="214"/>
      <c r="AG9" s="215"/>
      <c r="AH9" s="177"/>
    </row>
    <row r="10" spans="1:35" s="35" customFormat="1" x14ac:dyDescent="0.25">
      <c r="A10" s="221"/>
      <c r="B10" s="221"/>
      <c r="C10" s="220" t="s">
        <v>384</v>
      </c>
      <c r="D10" s="221"/>
      <c r="E10" s="221"/>
      <c r="F10" s="221"/>
      <c r="G10" s="221"/>
      <c r="H10" s="221"/>
      <c r="I10" s="221"/>
      <c r="J10" s="221"/>
      <c r="K10" s="221"/>
      <c r="L10" s="222">
        <f>MIN(L13:L305)</f>
        <v>2.7829313543599257E-3</v>
      </c>
      <c r="M10" s="221"/>
      <c r="N10" s="221"/>
      <c r="O10" s="221"/>
      <c r="P10" s="221"/>
      <c r="Q10" s="221"/>
      <c r="R10" s="221"/>
      <c r="S10" s="221" t="s">
        <v>1108</v>
      </c>
      <c r="T10" s="221" t="s">
        <v>1108</v>
      </c>
      <c r="U10" s="223">
        <f>MIN(U13:U305)</f>
        <v>5.4023948760790863E-2</v>
      </c>
      <c r="V10" s="221" t="s">
        <v>1108</v>
      </c>
      <c r="W10" s="208" t="s">
        <v>742</v>
      </c>
      <c r="X10" s="209"/>
      <c r="Y10" s="209"/>
      <c r="Z10" s="209"/>
      <c r="AA10" s="209"/>
      <c r="AB10" s="209"/>
      <c r="AC10" s="209"/>
      <c r="AD10" s="209"/>
      <c r="AE10" s="209"/>
      <c r="AF10" s="209"/>
      <c r="AG10" s="210"/>
    </row>
    <row r="11" spans="1:35" s="258" customFormat="1" ht="57" x14ac:dyDescent="0.2">
      <c r="A11" s="260" t="s">
        <v>3</v>
      </c>
      <c r="B11" s="258" t="s">
        <v>4</v>
      </c>
      <c r="C11" s="261" t="s">
        <v>1098</v>
      </c>
      <c r="D11" s="259" t="s">
        <v>1101</v>
      </c>
      <c r="E11" s="260" t="s">
        <v>1102</v>
      </c>
      <c r="F11" s="260" t="s">
        <v>1103</v>
      </c>
      <c r="G11" s="260" t="s">
        <v>1104</v>
      </c>
      <c r="H11" s="260" t="s">
        <v>723</v>
      </c>
      <c r="I11" s="260" t="s">
        <v>724</v>
      </c>
      <c r="J11" s="262" t="s">
        <v>1105</v>
      </c>
      <c r="K11" s="262" t="s">
        <v>1119</v>
      </c>
      <c r="L11" s="260" t="s">
        <v>730</v>
      </c>
      <c r="M11" s="260" t="s">
        <v>731</v>
      </c>
      <c r="N11" s="260" t="s">
        <v>1106</v>
      </c>
      <c r="O11" s="251" t="s">
        <v>732</v>
      </c>
      <c r="P11" s="260" t="s">
        <v>733</v>
      </c>
      <c r="Q11" s="260" t="s">
        <v>734</v>
      </c>
      <c r="R11" s="260" t="s">
        <v>1107</v>
      </c>
      <c r="S11" s="260" t="s">
        <v>793</v>
      </c>
      <c r="T11" s="260" t="s">
        <v>794</v>
      </c>
      <c r="U11" s="258" t="s">
        <v>739</v>
      </c>
      <c r="V11" s="260" t="s">
        <v>740</v>
      </c>
      <c r="W11" s="247" t="s">
        <v>395</v>
      </c>
      <c r="X11" s="263" t="s">
        <v>691</v>
      </c>
      <c r="Y11" s="263" t="s">
        <v>743</v>
      </c>
      <c r="Z11" s="263" t="s">
        <v>744</v>
      </c>
      <c r="AA11" s="263" t="s">
        <v>693</v>
      </c>
      <c r="AB11" s="263" t="s">
        <v>694</v>
      </c>
      <c r="AC11" s="263" t="s">
        <v>396</v>
      </c>
      <c r="AD11" s="263" t="s">
        <v>696</v>
      </c>
      <c r="AE11" s="263" t="s">
        <v>697</v>
      </c>
      <c r="AF11" s="264" t="s">
        <v>747</v>
      </c>
      <c r="AG11" s="265" t="s">
        <v>748</v>
      </c>
    </row>
    <row r="12" spans="1:35" s="51" customFormat="1" x14ac:dyDescent="0.25">
      <c r="B12" s="178" t="s">
        <v>394</v>
      </c>
      <c r="C12" s="158">
        <f>SUM(C13:C305)</f>
        <v>5503664</v>
      </c>
      <c r="D12" s="148">
        <v>1</v>
      </c>
      <c r="E12" s="47">
        <f>SUM(E13:E305)</f>
        <v>340638</v>
      </c>
      <c r="F12" s="47">
        <f>SUM(F13:F305)</f>
        <v>2614701</v>
      </c>
      <c r="G12" s="488">
        <f>E12/F12</f>
        <v>0.13027799354495984</v>
      </c>
      <c r="H12" s="489">
        <f>G12/$G$12</f>
        <v>1</v>
      </c>
      <c r="I12" s="171"/>
      <c r="J12" s="191">
        <f>SUM(J13:J305)</f>
        <v>261885</v>
      </c>
      <c r="K12" s="29">
        <f>SUM(K13:K305)</f>
        <v>430109</v>
      </c>
      <c r="L12" s="195">
        <f>K12/C12</f>
        <v>7.8149574537980521E-2</v>
      </c>
      <c r="M12" s="489"/>
      <c r="N12" s="15">
        <f>SUM(N13:N305)</f>
        <v>302381.27</v>
      </c>
      <c r="O12" s="196">
        <f>C12/N12</f>
        <v>18.201074425013161</v>
      </c>
      <c r="P12" s="490">
        <f t="shared" ref="P12" si="0">$O$12/O12</f>
        <v>1</v>
      </c>
      <c r="Q12" s="171"/>
      <c r="R12" s="191">
        <f>SUM(R13:R305)</f>
        <v>33298</v>
      </c>
      <c r="S12" s="15">
        <f>SUM(S13:S305)</f>
        <v>1722530</v>
      </c>
      <c r="T12" s="15">
        <f>SUM(T13:T305)</f>
        <v>229412</v>
      </c>
      <c r="U12" s="192">
        <f>T12/S12</f>
        <v>0.13318316662119092</v>
      </c>
      <c r="V12" s="205"/>
      <c r="W12" s="197">
        <f>SUM(W13:W305)</f>
        <v>7317781727.6799955</v>
      </c>
      <c r="X12" s="191">
        <f>SUM(X13:X305)</f>
        <v>567658581.44409144</v>
      </c>
      <c r="Y12" s="191">
        <f t="shared" ref="Y12:AF12" si="1">SUM(Y13:Y305)</f>
        <v>41444319.550200015</v>
      </c>
      <c r="Z12" s="191">
        <f t="shared" si="1"/>
        <v>72832078.682999998</v>
      </c>
      <c r="AA12" s="191">
        <f t="shared" si="1"/>
        <v>928164990.32152236</v>
      </c>
      <c r="AB12" s="191">
        <f t="shared" si="1"/>
        <v>223870304.29661062</v>
      </c>
      <c r="AC12" s="191">
        <f t="shared" si="1"/>
        <v>16206728.140000004</v>
      </c>
      <c r="AD12" s="191">
        <f t="shared" si="1"/>
        <v>10680333.5</v>
      </c>
      <c r="AE12" s="191">
        <f t="shared" si="1"/>
        <v>197245810.27070835</v>
      </c>
      <c r="AF12" s="191">
        <f t="shared" si="1"/>
        <v>2058103146.2061315</v>
      </c>
      <c r="AG12" s="206">
        <f>SUM(AG13:AG305)</f>
        <v>9375884873.8861275</v>
      </c>
      <c r="AH12" s="112"/>
    </row>
    <row r="13" spans="1:35" s="51" customFormat="1" x14ac:dyDescent="0.25">
      <c r="A13" s="97">
        <v>5</v>
      </c>
      <c r="B13" s="178" t="s">
        <v>18</v>
      </c>
      <c r="C13" s="157">
        <v>9419</v>
      </c>
      <c r="D13" s="151">
        <v>1.3529861007988133</v>
      </c>
      <c r="E13" s="47">
        <v>408</v>
      </c>
      <c r="F13" s="47">
        <v>3886</v>
      </c>
      <c r="G13" s="488">
        <v>0.10499227997941328</v>
      </c>
      <c r="H13" s="490">
        <v>0.80590955634559813</v>
      </c>
      <c r="I13" s="180">
        <v>0</v>
      </c>
      <c r="J13" s="182">
        <v>13</v>
      </c>
      <c r="K13" s="15">
        <v>287</v>
      </c>
      <c r="L13" s="198">
        <v>3.047032593693598E-2</v>
      </c>
      <c r="M13" s="490">
        <v>2.7687394582576054E-2</v>
      </c>
      <c r="N13" s="200">
        <v>1008.85</v>
      </c>
      <c r="O13" s="199">
        <v>9.3363730980819746</v>
      </c>
      <c r="P13" s="490">
        <v>1.9494801925548919</v>
      </c>
      <c r="Q13" s="180">
        <v>0</v>
      </c>
      <c r="R13" s="180">
        <v>0</v>
      </c>
      <c r="S13" s="15">
        <v>2340</v>
      </c>
      <c r="T13" s="15">
        <v>289</v>
      </c>
      <c r="U13" s="185">
        <v>0.12350427350427351</v>
      </c>
      <c r="V13" s="491">
        <v>6.9480324743482647E-2</v>
      </c>
      <c r="W13" s="201">
        <v>16944379.556042247</v>
      </c>
      <c r="X13" s="186">
        <v>784439.69057339104</v>
      </c>
      <c r="Y13" s="186">
        <v>0</v>
      </c>
      <c r="Z13" s="186">
        <v>0</v>
      </c>
      <c r="AA13" s="186">
        <v>583553.91293135437</v>
      </c>
      <c r="AB13" s="186">
        <v>826296.92701535369</v>
      </c>
      <c r="AC13" s="186">
        <v>0</v>
      </c>
      <c r="AD13" s="182">
        <v>0</v>
      </c>
      <c r="AE13" s="186">
        <v>299351.73946787912</v>
      </c>
      <c r="AF13" s="186">
        <v>2493642.2699879743</v>
      </c>
      <c r="AG13" s="206">
        <v>19438021.826030221</v>
      </c>
    </row>
    <row r="14" spans="1:35" s="51" customFormat="1" x14ac:dyDescent="0.25">
      <c r="A14" s="97">
        <v>9</v>
      </c>
      <c r="B14" s="178" t="s">
        <v>19</v>
      </c>
      <c r="C14" s="157">
        <v>2517</v>
      </c>
      <c r="D14" s="151">
        <v>1.5834573075785774</v>
      </c>
      <c r="E14" s="47">
        <v>115</v>
      </c>
      <c r="F14" s="47">
        <v>1110</v>
      </c>
      <c r="G14" s="488">
        <v>0.1036036036036036</v>
      </c>
      <c r="H14" s="490">
        <v>0.79525022441990001</v>
      </c>
      <c r="I14" s="180">
        <v>0</v>
      </c>
      <c r="J14" s="182">
        <v>5</v>
      </c>
      <c r="K14" s="15">
        <v>20</v>
      </c>
      <c r="L14" s="198">
        <v>7.9459674215335719E-3</v>
      </c>
      <c r="M14" s="490">
        <v>5.1630360671736462E-3</v>
      </c>
      <c r="N14" s="200">
        <v>251.5</v>
      </c>
      <c r="O14" s="199">
        <v>10.007952286282306</v>
      </c>
      <c r="P14" s="490">
        <v>1.8186611910571355</v>
      </c>
      <c r="Q14" s="180">
        <v>0</v>
      </c>
      <c r="R14" s="180">
        <v>0</v>
      </c>
      <c r="S14" s="15">
        <v>653</v>
      </c>
      <c r="T14" s="15">
        <v>83</v>
      </c>
      <c r="U14" s="185">
        <v>0.12710566615620214</v>
      </c>
      <c r="V14" s="491">
        <v>7.3081717395411278E-2</v>
      </c>
      <c r="W14" s="201">
        <v>5299283.0038467143</v>
      </c>
      <c r="X14" s="186">
        <v>206849.97516813755</v>
      </c>
      <c r="Y14" s="186">
        <v>0</v>
      </c>
      <c r="Z14" s="186">
        <v>0</v>
      </c>
      <c r="AA14" s="186">
        <v>29079.201243042669</v>
      </c>
      <c r="AB14" s="186">
        <v>205990.65980508647</v>
      </c>
      <c r="AC14" s="186">
        <v>0</v>
      </c>
      <c r="AD14" s="182">
        <v>0</v>
      </c>
      <c r="AE14" s="186">
        <v>84140.891593429726</v>
      </c>
      <c r="AF14" s="186">
        <v>526060.72780969739</v>
      </c>
      <c r="AG14" s="206">
        <v>5825343.7316564117</v>
      </c>
    </row>
    <row r="15" spans="1:35" s="51" customFormat="1" x14ac:dyDescent="0.25">
      <c r="A15" s="97">
        <v>10</v>
      </c>
      <c r="B15" s="178" t="s">
        <v>20</v>
      </c>
      <c r="C15" s="157">
        <v>11332</v>
      </c>
      <c r="D15" s="151">
        <v>1.4430748694667228</v>
      </c>
      <c r="E15" s="47">
        <v>441</v>
      </c>
      <c r="F15" s="47">
        <v>4779</v>
      </c>
      <c r="G15" s="488">
        <v>9.2278719397363471E-2</v>
      </c>
      <c r="H15" s="490">
        <v>0.70832161968719176</v>
      </c>
      <c r="I15" s="180">
        <v>0</v>
      </c>
      <c r="J15" s="182">
        <v>8</v>
      </c>
      <c r="K15" s="15">
        <v>186</v>
      </c>
      <c r="L15" s="198">
        <v>1.6413695728909283E-2</v>
      </c>
      <c r="M15" s="490">
        <v>1.3630764374549357E-2</v>
      </c>
      <c r="N15" s="200">
        <v>1087.24</v>
      </c>
      <c r="O15" s="199">
        <v>10.422721754166513</v>
      </c>
      <c r="P15" s="490">
        <v>1.746288047816035</v>
      </c>
      <c r="Q15" s="180">
        <v>0</v>
      </c>
      <c r="R15" s="180">
        <v>0</v>
      </c>
      <c r="S15" s="15">
        <v>2966</v>
      </c>
      <c r="T15" s="15">
        <v>379</v>
      </c>
      <c r="U15" s="185">
        <v>0.12778152393796358</v>
      </c>
      <c r="V15" s="491">
        <v>7.3757575177172713E-2</v>
      </c>
      <c r="W15" s="201">
        <v>21743175.368379977</v>
      </c>
      <c r="X15" s="186">
        <v>829479.2394144719</v>
      </c>
      <c r="Y15" s="186">
        <v>0</v>
      </c>
      <c r="Z15" s="186">
        <v>0</v>
      </c>
      <c r="AA15" s="186">
        <v>345637.51569573279</v>
      </c>
      <c r="AB15" s="186">
        <v>890502.12710330891</v>
      </c>
      <c r="AC15" s="186">
        <v>0</v>
      </c>
      <c r="AD15" s="182">
        <v>0</v>
      </c>
      <c r="AE15" s="186">
        <v>382321.1695054298</v>
      </c>
      <c r="AF15" s="186">
        <v>2447940.0517189428</v>
      </c>
      <c r="AG15" s="206">
        <v>24191115.420098919</v>
      </c>
    </row>
    <row r="16" spans="1:35" s="51" customFormat="1" x14ac:dyDescent="0.25">
      <c r="A16" s="97">
        <v>16</v>
      </c>
      <c r="B16" s="178" t="s">
        <v>21</v>
      </c>
      <c r="C16" s="157">
        <v>8059</v>
      </c>
      <c r="D16" s="151">
        <v>1.2371964882647377</v>
      </c>
      <c r="E16" s="47">
        <v>402</v>
      </c>
      <c r="F16" s="47">
        <v>3332</v>
      </c>
      <c r="G16" s="488">
        <v>0.12064825930372149</v>
      </c>
      <c r="H16" s="490">
        <v>0.92608318581514637</v>
      </c>
      <c r="I16" s="180">
        <v>0</v>
      </c>
      <c r="J16" s="182">
        <v>16</v>
      </c>
      <c r="K16" s="15">
        <v>192</v>
      </c>
      <c r="L16" s="198">
        <v>2.3824295818339745E-2</v>
      </c>
      <c r="M16" s="490">
        <v>2.104136446397982E-2</v>
      </c>
      <c r="N16" s="200">
        <v>563.34</v>
      </c>
      <c r="O16" s="199">
        <v>14.305747860972058</v>
      </c>
      <c r="P16" s="490">
        <v>1.27229101210906</v>
      </c>
      <c r="Q16" s="180">
        <v>3</v>
      </c>
      <c r="R16" s="180">
        <v>474</v>
      </c>
      <c r="S16" s="15">
        <v>2182</v>
      </c>
      <c r="T16" s="15">
        <v>325</v>
      </c>
      <c r="U16" s="185">
        <v>0.14894592117323557</v>
      </c>
      <c r="V16" s="491">
        <v>9.4921972412444711E-2</v>
      </c>
      <c r="W16" s="201">
        <v>13257064.628301349</v>
      </c>
      <c r="X16" s="186">
        <v>771257.87612600392</v>
      </c>
      <c r="Y16" s="186">
        <v>0</v>
      </c>
      <c r="Z16" s="186">
        <v>0</v>
      </c>
      <c r="AA16" s="186">
        <v>379445.27860853431</v>
      </c>
      <c r="AB16" s="186">
        <v>461402.69699641113</v>
      </c>
      <c r="AC16" s="186">
        <v>0</v>
      </c>
      <c r="AD16" s="182">
        <v>152035.5</v>
      </c>
      <c r="AE16" s="186">
        <v>349915.40227583685</v>
      </c>
      <c r="AF16" s="186">
        <v>2114056.7540067863</v>
      </c>
      <c r="AG16" s="206">
        <v>15371121.382308135</v>
      </c>
    </row>
    <row r="17" spans="1:33" s="51" customFormat="1" x14ac:dyDescent="0.25">
      <c r="A17" s="97">
        <v>18</v>
      </c>
      <c r="B17" s="178" t="s">
        <v>22</v>
      </c>
      <c r="C17" s="157">
        <v>4878</v>
      </c>
      <c r="D17" s="151">
        <v>0.78114519842725605</v>
      </c>
      <c r="E17" s="47">
        <v>229</v>
      </c>
      <c r="F17" s="47">
        <v>2405</v>
      </c>
      <c r="G17" s="488">
        <v>9.5218295218295224E-2</v>
      </c>
      <c r="H17" s="490">
        <v>0.73088549053708551</v>
      </c>
      <c r="I17" s="180">
        <v>0</v>
      </c>
      <c r="J17" s="182">
        <v>167</v>
      </c>
      <c r="K17" s="15">
        <v>140</v>
      </c>
      <c r="L17" s="198">
        <v>2.8700287002870029E-2</v>
      </c>
      <c r="M17" s="490">
        <v>2.5917355648510103E-2</v>
      </c>
      <c r="N17" s="200">
        <v>212.44</v>
      </c>
      <c r="O17" s="199">
        <v>22.961777443042742</v>
      </c>
      <c r="P17" s="490">
        <v>0.79266835810778924</v>
      </c>
      <c r="Q17" s="180">
        <v>0</v>
      </c>
      <c r="R17" s="180">
        <v>0</v>
      </c>
      <c r="S17" s="15">
        <v>1594</v>
      </c>
      <c r="T17" s="15">
        <v>244</v>
      </c>
      <c r="U17" s="185">
        <v>0.15307402760351319</v>
      </c>
      <c r="V17" s="491">
        <v>9.9050078842722322E-2</v>
      </c>
      <c r="W17" s="201">
        <v>5066418.9876588332</v>
      </c>
      <c r="X17" s="186">
        <v>368433.9087562756</v>
      </c>
      <c r="Y17" s="186">
        <v>0</v>
      </c>
      <c r="Z17" s="186">
        <v>0</v>
      </c>
      <c r="AA17" s="186">
        <v>282895.85413729126</v>
      </c>
      <c r="AB17" s="186">
        <v>173998.63128824081</v>
      </c>
      <c r="AC17" s="186">
        <v>0</v>
      </c>
      <c r="AD17" s="182">
        <v>0</v>
      </c>
      <c r="AE17" s="186">
        <v>221009.92189935318</v>
      </c>
      <c r="AF17" s="186">
        <v>1046338.3160811607</v>
      </c>
      <c r="AG17" s="206">
        <v>6112757.3037399938</v>
      </c>
    </row>
    <row r="18" spans="1:33" s="51" customFormat="1" x14ac:dyDescent="0.25">
      <c r="A18" s="97">
        <v>19</v>
      </c>
      <c r="B18" s="178" t="s">
        <v>23</v>
      </c>
      <c r="C18" s="157">
        <v>3959</v>
      </c>
      <c r="D18" s="151">
        <v>0.86757677013038503</v>
      </c>
      <c r="E18" s="47">
        <v>163</v>
      </c>
      <c r="F18" s="47">
        <v>1980</v>
      </c>
      <c r="G18" s="488">
        <v>8.2323232323232326E-2</v>
      </c>
      <c r="H18" s="490">
        <v>0.63190436145934359</v>
      </c>
      <c r="I18" s="180">
        <v>0</v>
      </c>
      <c r="J18" s="182">
        <v>25</v>
      </c>
      <c r="K18" s="15">
        <v>103</v>
      </c>
      <c r="L18" s="198">
        <v>2.601667087648396E-2</v>
      </c>
      <c r="M18" s="490">
        <v>2.3233739522124035E-2</v>
      </c>
      <c r="N18" s="200">
        <v>95.01</v>
      </c>
      <c r="O18" s="199">
        <v>41.669297968634879</v>
      </c>
      <c r="P18" s="490">
        <v>0.43679820184907819</v>
      </c>
      <c r="Q18" s="180">
        <v>0</v>
      </c>
      <c r="R18" s="180">
        <v>0</v>
      </c>
      <c r="S18" s="15">
        <v>1325</v>
      </c>
      <c r="T18" s="15">
        <v>205</v>
      </c>
      <c r="U18" s="185">
        <v>0.15471698113207547</v>
      </c>
      <c r="V18" s="491">
        <v>0.1006930323712846</v>
      </c>
      <c r="W18" s="201">
        <v>4566894.2559739184</v>
      </c>
      <c r="X18" s="186">
        <v>258526.64598759272</v>
      </c>
      <c r="Y18" s="186">
        <v>0</v>
      </c>
      <c r="Z18" s="186">
        <v>0</v>
      </c>
      <c r="AA18" s="186">
        <v>205825.28072356214</v>
      </c>
      <c r="AB18" s="186">
        <v>77817.783650422527</v>
      </c>
      <c r="AC18" s="186">
        <v>0</v>
      </c>
      <c r="AD18" s="182">
        <v>0</v>
      </c>
      <c r="AE18" s="186">
        <v>182347.60818753383</v>
      </c>
      <c r="AF18" s="186">
        <v>724517.31854911149</v>
      </c>
      <c r="AG18" s="206">
        <v>5291411.5745230298</v>
      </c>
    </row>
    <row r="19" spans="1:33" s="51" customFormat="1" x14ac:dyDescent="0.25">
      <c r="A19" s="97">
        <v>20</v>
      </c>
      <c r="B19" s="178" t="s">
        <v>24</v>
      </c>
      <c r="C19" s="157">
        <v>16391</v>
      </c>
      <c r="D19" s="151">
        <v>0.95809666592363418</v>
      </c>
      <c r="E19" s="47">
        <v>827</v>
      </c>
      <c r="F19" s="47">
        <v>7607</v>
      </c>
      <c r="G19" s="488">
        <v>0.10871565663204943</v>
      </c>
      <c r="H19" s="490">
        <v>0.83448979888173447</v>
      </c>
      <c r="I19" s="180">
        <v>0</v>
      </c>
      <c r="J19" s="182">
        <v>31</v>
      </c>
      <c r="K19" s="15">
        <v>392</v>
      </c>
      <c r="L19" s="198">
        <v>2.3915563418949425E-2</v>
      </c>
      <c r="M19" s="490">
        <v>2.1132632064589499E-2</v>
      </c>
      <c r="N19" s="200">
        <v>293.26</v>
      </c>
      <c r="O19" s="199">
        <v>55.892382186455706</v>
      </c>
      <c r="P19" s="490">
        <v>0.32564499334264896</v>
      </c>
      <c r="Q19" s="180">
        <v>0</v>
      </c>
      <c r="R19" s="180">
        <v>0</v>
      </c>
      <c r="S19" s="15">
        <v>5350</v>
      </c>
      <c r="T19" s="15">
        <v>669</v>
      </c>
      <c r="U19" s="185">
        <v>0.12504672897196262</v>
      </c>
      <c r="V19" s="491">
        <v>7.1022780211171754E-2</v>
      </c>
      <c r="W19" s="201">
        <v>20880568.478303764</v>
      </c>
      <c r="X19" s="186">
        <v>1413497.1578072424</v>
      </c>
      <c r="Y19" s="186">
        <v>0</v>
      </c>
      <c r="Z19" s="186">
        <v>0</v>
      </c>
      <c r="AA19" s="186">
        <v>775091.79682745819</v>
      </c>
      <c r="AB19" s="186">
        <v>240194.11886457115</v>
      </c>
      <c r="AC19" s="186">
        <v>0</v>
      </c>
      <c r="AD19" s="182">
        <v>0</v>
      </c>
      <c r="AE19" s="186">
        <v>532498.35287566693</v>
      </c>
      <c r="AF19" s="186">
        <v>2961281.4263749383</v>
      </c>
      <c r="AG19" s="206">
        <v>23841849.904678702</v>
      </c>
    </row>
    <row r="20" spans="1:33" s="51" customFormat="1" x14ac:dyDescent="0.25">
      <c r="A20" s="97">
        <v>46</v>
      </c>
      <c r="B20" s="178" t="s">
        <v>25</v>
      </c>
      <c r="C20" s="157">
        <v>1369</v>
      </c>
      <c r="D20" s="151">
        <v>1.4440649716900351</v>
      </c>
      <c r="E20" s="47">
        <v>71</v>
      </c>
      <c r="F20" s="47">
        <v>553</v>
      </c>
      <c r="G20" s="488">
        <v>0.12839059674502712</v>
      </c>
      <c r="H20" s="490">
        <v>0.98551254322717707</v>
      </c>
      <c r="I20" s="180">
        <v>0</v>
      </c>
      <c r="J20" s="182">
        <v>2</v>
      </c>
      <c r="K20" s="15">
        <v>43</v>
      </c>
      <c r="L20" s="198">
        <v>3.1409788166544925E-2</v>
      </c>
      <c r="M20" s="490">
        <v>2.8626856812184999E-2</v>
      </c>
      <c r="N20" s="200">
        <v>305.55</v>
      </c>
      <c r="O20" s="199">
        <v>4.4804450990018001</v>
      </c>
      <c r="P20" s="490">
        <v>4.0623362239318999</v>
      </c>
      <c r="Q20" s="180">
        <v>1</v>
      </c>
      <c r="R20" s="180">
        <v>0</v>
      </c>
      <c r="S20" s="15">
        <v>324</v>
      </c>
      <c r="T20" s="15">
        <v>48</v>
      </c>
      <c r="U20" s="185">
        <v>0.14814814814814814</v>
      </c>
      <c r="V20" s="491">
        <v>9.4124199387357277E-2</v>
      </c>
      <c r="W20" s="201">
        <v>2628558.9470244925</v>
      </c>
      <c r="X20" s="186">
        <v>139422.88385120506</v>
      </c>
      <c r="Y20" s="186">
        <v>0</v>
      </c>
      <c r="Z20" s="186">
        <v>0</v>
      </c>
      <c r="AA20" s="186">
        <v>87694.269035250458</v>
      </c>
      <c r="AB20" s="186">
        <v>250260.22307532467</v>
      </c>
      <c r="AC20" s="186">
        <v>600265.43000000005</v>
      </c>
      <c r="AD20" s="182">
        <v>0</v>
      </c>
      <c r="AE20" s="186">
        <v>58941.324767474238</v>
      </c>
      <c r="AF20" s="186">
        <v>1136584.1307292543</v>
      </c>
      <c r="AG20" s="206">
        <v>3765143.0777537469</v>
      </c>
    </row>
    <row r="21" spans="1:33" s="51" customFormat="1" x14ac:dyDescent="0.25">
      <c r="A21" s="97">
        <v>47</v>
      </c>
      <c r="B21" s="178" t="s">
        <v>26</v>
      </c>
      <c r="C21" s="157">
        <v>1808</v>
      </c>
      <c r="D21" s="151">
        <v>1.245186773769891</v>
      </c>
      <c r="E21" s="47">
        <v>164</v>
      </c>
      <c r="F21" s="47">
        <v>859</v>
      </c>
      <c r="G21" s="488">
        <v>0.19091967403958091</v>
      </c>
      <c r="H21" s="490">
        <v>1.465479079348065</v>
      </c>
      <c r="I21" s="180">
        <v>0</v>
      </c>
      <c r="J21" s="182">
        <v>14</v>
      </c>
      <c r="K21" s="15">
        <v>41</v>
      </c>
      <c r="L21" s="198">
        <v>2.2676991150442478E-2</v>
      </c>
      <c r="M21" s="490">
        <v>1.9894059796082553E-2</v>
      </c>
      <c r="N21" s="200">
        <v>7952.59</v>
      </c>
      <c r="O21" s="199">
        <v>0.22734731703759403</v>
      </c>
      <c r="P21" s="490">
        <v>20</v>
      </c>
      <c r="Q21" s="180">
        <v>0</v>
      </c>
      <c r="R21" s="180">
        <v>0</v>
      </c>
      <c r="S21" s="15">
        <v>533</v>
      </c>
      <c r="T21" s="15">
        <v>79</v>
      </c>
      <c r="U21" s="185">
        <v>0.14821763602251406</v>
      </c>
      <c r="V21" s="491">
        <v>9.4193687261723197E-2</v>
      </c>
      <c r="W21" s="201">
        <v>2993370.4305569795</v>
      </c>
      <c r="X21" s="186">
        <v>273808.23537217092</v>
      </c>
      <c r="Y21" s="186">
        <v>0</v>
      </c>
      <c r="Z21" s="186">
        <v>0</v>
      </c>
      <c r="AA21" s="186">
        <v>80485.18445269017</v>
      </c>
      <c r="AB21" s="186">
        <v>1627200</v>
      </c>
      <c r="AC21" s="186">
        <v>0</v>
      </c>
      <c r="AD21" s="182">
        <v>0</v>
      </c>
      <c r="AE21" s="186">
        <v>77899.626180481428</v>
      </c>
      <c r="AF21" s="186">
        <v>2059393.0460053417</v>
      </c>
      <c r="AG21" s="206">
        <v>5052763.4765623212</v>
      </c>
    </row>
    <row r="22" spans="1:33" s="51" customFormat="1" x14ac:dyDescent="0.25">
      <c r="A22" s="97">
        <v>49</v>
      </c>
      <c r="B22" s="178" t="s">
        <v>27</v>
      </c>
      <c r="C22" s="157">
        <v>292796</v>
      </c>
      <c r="D22" s="151">
        <v>0.63122263988513461</v>
      </c>
      <c r="E22" s="47">
        <v>17680</v>
      </c>
      <c r="F22" s="47">
        <v>146436</v>
      </c>
      <c r="G22" s="488">
        <v>0.12073533830478844</v>
      </c>
      <c r="H22" s="490">
        <v>0.92675159495085291</v>
      </c>
      <c r="I22" s="180">
        <v>1</v>
      </c>
      <c r="J22" s="182">
        <v>19970</v>
      </c>
      <c r="K22" s="15">
        <v>55624</v>
      </c>
      <c r="L22" s="198">
        <v>0.18997527288624161</v>
      </c>
      <c r="M22" s="490">
        <v>0.18719234153188169</v>
      </c>
      <c r="N22" s="200">
        <v>312.33</v>
      </c>
      <c r="O22" s="199">
        <v>937.45717670412705</v>
      </c>
      <c r="P22" s="490">
        <v>1.9415366245318789E-2</v>
      </c>
      <c r="Q22" s="180">
        <v>3</v>
      </c>
      <c r="R22" s="180">
        <v>647</v>
      </c>
      <c r="S22" s="15">
        <v>106659</v>
      </c>
      <c r="T22" s="15">
        <v>15967</v>
      </c>
      <c r="U22" s="185">
        <v>0.14970138478703157</v>
      </c>
      <c r="V22" s="491">
        <v>9.5677436026240709E-2</v>
      </c>
      <c r="W22" s="201">
        <v>245739655.81383869</v>
      </c>
      <c r="X22" s="186">
        <v>28041222.19390706</v>
      </c>
      <c r="Y22" s="186">
        <v>6529321.5204000007</v>
      </c>
      <c r="Z22" s="186">
        <v>5916513.8969999999</v>
      </c>
      <c r="AA22" s="186">
        <v>122644284.72675325</v>
      </c>
      <c r="AB22" s="186">
        <v>255813.37088239621</v>
      </c>
      <c r="AC22" s="186">
        <v>0</v>
      </c>
      <c r="AD22" s="182">
        <v>207525.25</v>
      </c>
      <c r="AE22" s="186">
        <v>12814150.412978474</v>
      </c>
      <c r="AF22" s="186">
        <v>176408831.37192115</v>
      </c>
      <c r="AG22" s="206">
        <v>422148487.18575984</v>
      </c>
    </row>
    <row r="23" spans="1:33" s="51" customFormat="1" x14ac:dyDescent="0.25">
      <c r="A23" s="97">
        <v>50</v>
      </c>
      <c r="B23" s="178" t="s">
        <v>28</v>
      </c>
      <c r="C23" s="157">
        <v>11483</v>
      </c>
      <c r="D23" s="151">
        <v>1.0034427354716997</v>
      </c>
      <c r="E23" s="47">
        <v>471</v>
      </c>
      <c r="F23" s="47">
        <v>5181</v>
      </c>
      <c r="G23" s="488">
        <v>9.0909090909090912E-2</v>
      </c>
      <c r="H23" s="490">
        <v>0.69780849731706651</v>
      </c>
      <c r="I23" s="180">
        <v>0</v>
      </c>
      <c r="J23" s="182">
        <v>21</v>
      </c>
      <c r="K23" s="15">
        <v>389</v>
      </c>
      <c r="L23" s="198">
        <v>3.3876164765305236E-2</v>
      </c>
      <c r="M23" s="490">
        <v>3.109323341094531E-2</v>
      </c>
      <c r="N23" s="200">
        <v>578.80999999999995</v>
      </c>
      <c r="O23" s="199">
        <v>19.838979976157979</v>
      </c>
      <c r="P23" s="490">
        <v>0.91744003204231195</v>
      </c>
      <c r="Q23" s="180">
        <v>0</v>
      </c>
      <c r="R23" s="180">
        <v>0</v>
      </c>
      <c r="S23" s="15">
        <v>3277</v>
      </c>
      <c r="T23" s="15">
        <v>530</v>
      </c>
      <c r="U23" s="185">
        <v>0.16173329264571254</v>
      </c>
      <c r="V23" s="491">
        <v>0.10770934388492168</v>
      </c>
      <c r="W23" s="201">
        <v>15320590.23627669</v>
      </c>
      <c r="X23" s="186">
        <v>828056.70028465835</v>
      </c>
      <c r="Y23" s="186">
        <v>0</v>
      </c>
      <c r="Z23" s="186">
        <v>0</v>
      </c>
      <c r="AA23" s="186">
        <v>798942.18031539884</v>
      </c>
      <c r="AB23" s="186">
        <v>474073.37495738408</v>
      </c>
      <c r="AC23" s="186">
        <v>0</v>
      </c>
      <c r="AD23" s="182">
        <v>0</v>
      </c>
      <c r="AE23" s="186">
        <v>565749.12998081278</v>
      </c>
      <c r="AF23" s="186">
        <v>2666821.3855382539</v>
      </c>
      <c r="AG23" s="206">
        <v>17987411.621814944</v>
      </c>
    </row>
    <row r="24" spans="1:33" s="51" customFormat="1" x14ac:dyDescent="0.25">
      <c r="A24" s="97">
        <v>51</v>
      </c>
      <c r="B24" s="178" t="s">
        <v>29</v>
      </c>
      <c r="C24" s="157">
        <v>9452</v>
      </c>
      <c r="D24" s="151">
        <v>0.86835922525377307</v>
      </c>
      <c r="E24" s="47">
        <v>362</v>
      </c>
      <c r="F24" s="47">
        <v>4322</v>
      </c>
      <c r="G24" s="488">
        <v>8.375751966682092E-2</v>
      </c>
      <c r="H24" s="490">
        <v>0.64291379831479845</v>
      </c>
      <c r="I24" s="180">
        <v>0</v>
      </c>
      <c r="J24" s="182">
        <v>34</v>
      </c>
      <c r="K24" s="15">
        <v>343</v>
      </c>
      <c r="L24" s="198">
        <v>3.6288616165890818E-2</v>
      </c>
      <c r="M24" s="490">
        <v>3.3505684811530892E-2</v>
      </c>
      <c r="N24" s="200">
        <v>514.79999999999995</v>
      </c>
      <c r="O24" s="199">
        <v>18.360528360528363</v>
      </c>
      <c r="P24" s="490">
        <v>0.99131539504832566</v>
      </c>
      <c r="Q24" s="180">
        <v>0</v>
      </c>
      <c r="R24" s="180">
        <v>0</v>
      </c>
      <c r="S24" s="15">
        <v>2929</v>
      </c>
      <c r="T24" s="15">
        <v>416</v>
      </c>
      <c r="U24" s="185">
        <v>0.14202799590303858</v>
      </c>
      <c r="V24" s="491">
        <v>8.8004047142247716E-2</v>
      </c>
      <c r="W24" s="201">
        <v>10913163.820210323</v>
      </c>
      <c r="X24" s="186">
        <v>627978.70504753024</v>
      </c>
      <c r="Y24" s="186">
        <v>0</v>
      </c>
      <c r="Z24" s="186">
        <v>0</v>
      </c>
      <c r="AA24" s="186">
        <v>708657.37354359927</v>
      </c>
      <c r="AB24" s="186">
        <v>421646.09012985486</v>
      </c>
      <c r="AC24" s="186">
        <v>0</v>
      </c>
      <c r="AD24" s="182">
        <v>0</v>
      </c>
      <c r="AE24" s="186">
        <v>380488.47587646329</v>
      </c>
      <c r="AF24" s="186">
        <v>2138770.6445974484</v>
      </c>
      <c r="AG24" s="206">
        <v>13051934.464807771</v>
      </c>
    </row>
    <row r="25" spans="1:33" s="51" customFormat="1" x14ac:dyDescent="0.25">
      <c r="A25" s="97">
        <v>52</v>
      </c>
      <c r="B25" s="178" t="s">
        <v>30</v>
      </c>
      <c r="C25" s="157">
        <v>2408</v>
      </c>
      <c r="D25" s="151">
        <v>1.5195810973794395</v>
      </c>
      <c r="E25" s="47">
        <v>72</v>
      </c>
      <c r="F25" s="47">
        <v>1072</v>
      </c>
      <c r="G25" s="488">
        <v>6.7164179104477612E-2</v>
      </c>
      <c r="H25" s="490">
        <v>0.51554508383872821</v>
      </c>
      <c r="I25" s="180">
        <v>0</v>
      </c>
      <c r="J25" s="182">
        <v>46</v>
      </c>
      <c r="K25" s="15">
        <v>78</v>
      </c>
      <c r="L25" s="198">
        <v>3.2392026578073087E-2</v>
      </c>
      <c r="M25" s="490">
        <v>2.9609095223713161E-2</v>
      </c>
      <c r="N25" s="200">
        <v>354.16</v>
      </c>
      <c r="O25" s="199">
        <v>6.7991868082222719</v>
      </c>
      <c r="P25" s="490">
        <v>2.6769487202502749</v>
      </c>
      <c r="Q25" s="180">
        <v>0</v>
      </c>
      <c r="R25" s="180">
        <v>0</v>
      </c>
      <c r="S25" s="15">
        <v>661</v>
      </c>
      <c r="T25" s="15">
        <v>98</v>
      </c>
      <c r="U25" s="185">
        <v>0.14826021180030258</v>
      </c>
      <c r="V25" s="491">
        <v>9.4236263039511714E-2</v>
      </c>
      <c r="W25" s="201">
        <v>4865280.7282239422</v>
      </c>
      <c r="X25" s="186">
        <v>128289.64094505717</v>
      </c>
      <c r="Y25" s="186">
        <v>0</v>
      </c>
      <c r="Z25" s="186">
        <v>0</v>
      </c>
      <c r="AA25" s="186">
        <v>159542.25194805191</v>
      </c>
      <c r="AB25" s="186">
        <v>290074.16332631983</v>
      </c>
      <c r="AC25" s="186">
        <v>0</v>
      </c>
      <c r="AD25" s="182">
        <v>0</v>
      </c>
      <c r="AE25" s="186">
        <v>103798.16786639656</v>
      </c>
      <c r="AF25" s="186">
        <v>681704.22408582643</v>
      </c>
      <c r="AG25" s="206">
        <v>5546984.9523097686</v>
      </c>
    </row>
    <row r="26" spans="1:33" s="51" customFormat="1" x14ac:dyDescent="0.25">
      <c r="A26" s="97">
        <v>61</v>
      </c>
      <c r="B26" s="178" t="s">
        <v>31</v>
      </c>
      <c r="C26" s="157">
        <v>16800</v>
      </c>
      <c r="D26" s="151">
        <v>1.2660133959629711</v>
      </c>
      <c r="E26" s="47">
        <v>941</v>
      </c>
      <c r="F26" s="47">
        <v>7271</v>
      </c>
      <c r="G26" s="488">
        <v>0.12941823683124742</v>
      </c>
      <c r="H26" s="490">
        <v>0.99340059905500688</v>
      </c>
      <c r="I26" s="180">
        <v>0</v>
      </c>
      <c r="J26" s="182">
        <v>42</v>
      </c>
      <c r="K26" s="15">
        <v>965</v>
      </c>
      <c r="L26" s="198">
        <v>5.7440476190476188E-2</v>
      </c>
      <c r="M26" s="490">
        <v>5.4657544836116262E-2</v>
      </c>
      <c r="N26" s="200">
        <v>248.76</v>
      </c>
      <c r="O26" s="199">
        <v>67.53497346840328</v>
      </c>
      <c r="P26" s="490">
        <v>0.26950590916465916</v>
      </c>
      <c r="Q26" s="180">
        <v>0</v>
      </c>
      <c r="R26" s="180">
        <v>0</v>
      </c>
      <c r="S26" s="15">
        <v>4512</v>
      </c>
      <c r="T26" s="15">
        <v>859</v>
      </c>
      <c r="U26" s="185">
        <v>0.19038120567375885</v>
      </c>
      <c r="V26" s="491">
        <v>0.13635725691296799</v>
      </c>
      <c r="W26" s="201">
        <v>28279721.089876801</v>
      </c>
      <c r="X26" s="186">
        <v>1724654.7008265862</v>
      </c>
      <c r="Y26" s="186">
        <v>0</v>
      </c>
      <c r="Z26" s="186">
        <v>0</v>
      </c>
      <c r="AA26" s="186">
        <v>2054724.0298701297</v>
      </c>
      <c r="AB26" s="186">
        <v>203746.46732848231</v>
      </c>
      <c r="AC26" s="186">
        <v>0</v>
      </c>
      <c r="AD26" s="182">
        <v>0</v>
      </c>
      <c r="AE26" s="186">
        <v>1047858.6124797809</v>
      </c>
      <c r="AF26" s="186">
        <v>5030983.8105049767</v>
      </c>
      <c r="AG26" s="206">
        <v>33310704.900381777</v>
      </c>
    </row>
    <row r="27" spans="1:33" s="51" customFormat="1" x14ac:dyDescent="0.25">
      <c r="A27" s="97">
        <v>69</v>
      </c>
      <c r="B27" s="178" t="s">
        <v>32</v>
      </c>
      <c r="C27" s="157">
        <v>6896</v>
      </c>
      <c r="D27" s="151">
        <v>1.3783298808689366</v>
      </c>
      <c r="E27" s="47">
        <v>312</v>
      </c>
      <c r="F27" s="47">
        <v>2921</v>
      </c>
      <c r="G27" s="488">
        <v>0.10681273536460116</v>
      </c>
      <c r="H27" s="490">
        <v>0.81988317795007604</v>
      </c>
      <c r="I27" s="180">
        <v>0</v>
      </c>
      <c r="J27" s="182">
        <v>5</v>
      </c>
      <c r="K27" s="15">
        <v>96</v>
      </c>
      <c r="L27" s="198">
        <v>1.3921113689095127E-2</v>
      </c>
      <c r="M27" s="490">
        <v>1.1138182334735201E-2</v>
      </c>
      <c r="N27" s="200">
        <v>766.38</v>
      </c>
      <c r="O27" s="199">
        <v>8.9981471332759213</v>
      </c>
      <c r="P27" s="490">
        <v>2.0227580362299284</v>
      </c>
      <c r="Q27" s="180">
        <v>0</v>
      </c>
      <c r="R27" s="180">
        <v>0</v>
      </c>
      <c r="S27" s="15">
        <v>1781</v>
      </c>
      <c r="T27" s="15">
        <v>259</v>
      </c>
      <c r="U27" s="185">
        <v>0.14542391914654687</v>
      </c>
      <c r="V27" s="491">
        <v>9.1399970385756008E-2</v>
      </c>
      <c r="W27" s="201">
        <v>12637988.715881789</v>
      </c>
      <c r="X27" s="186">
        <v>584275.51359415252</v>
      </c>
      <c r="Y27" s="186">
        <v>0</v>
      </c>
      <c r="Z27" s="186">
        <v>0</v>
      </c>
      <c r="AA27" s="186">
        <v>171872.21521335805</v>
      </c>
      <c r="AB27" s="186">
        <v>627702.27380287135</v>
      </c>
      <c r="AC27" s="186">
        <v>0</v>
      </c>
      <c r="AD27" s="182">
        <v>0</v>
      </c>
      <c r="AE27" s="186">
        <v>288309.17103376694</v>
      </c>
      <c r="AF27" s="186">
        <v>1672159.1736441478</v>
      </c>
      <c r="AG27" s="206">
        <v>14310147.889525937</v>
      </c>
    </row>
    <row r="28" spans="1:33" s="51" customFormat="1" x14ac:dyDescent="0.25">
      <c r="A28" s="97">
        <v>71</v>
      </c>
      <c r="B28" s="178" t="s">
        <v>33</v>
      </c>
      <c r="C28" s="157">
        <v>6667</v>
      </c>
      <c r="D28" s="151">
        <v>1.4564183645616178</v>
      </c>
      <c r="E28" s="47">
        <v>312</v>
      </c>
      <c r="F28" s="47">
        <v>2793</v>
      </c>
      <c r="G28" s="488">
        <v>0.11170784103114931</v>
      </c>
      <c r="H28" s="490">
        <v>0.85745748757328044</v>
      </c>
      <c r="I28" s="180">
        <v>0</v>
      </c>
      <c r="J28" s="182">
        <v>1</v>
      </c>
      <c r="K28" s="15">
        <v>117</v>
      </c>
      <c r="L28" s="198">
        <v>1.7549122543872805E-2</v>
      </c>
      <c r="M28" s="490">
        <v>1.4766191189512879E-2</v>
      </c>
      <c r="N28" s="200">
        <v>1050.4100000000001</v>
      </c>
      <c r="O28" s="199">
        <v>6.347045439399853</v>
      </c>
      <c r="P28" s="490">
        <v>2.8676452057564235</v>
      </c>
      <c r="Q28" s="180">
        <v>0</v>
      </c>
      <c r="R28" s="180">
        <v>0</v>
      </c>
      <c r="S28" s="15">
        <v>1810</v>
      </c>
      <c r="T28" s="15">
        <v>206</v>
      </c>
      <c r="U28" s="185">
        <v>0.11381215469613259</v>
      </c>
      <c r="V28" s="491">
        <v>5.9788205935341732E-2</v>
      </c>
      <c r="W28" s="201">
        <v>12910532.066918083</v>
      </c>
      <c r="X28" s="186">
        <v>590760.58165774064</v>
      </c>
      <c r="Y28" s="186">
        <v>0</v>
      </c>
      <c r="Z28" s="186">
        <v>0</v>
      </c>
      <c r="AA28" s="186">
        <v>220289.11641929497</v>
      </c>
      <c r="AB28" s="186">
        <v>860336.57640501333</v>
      </c>
      <c r="AC28" s="186">
        <v>0</v>
      </c>
      <c r="AD28" s="182">
        <v>0</v>
      </c>
      <c r="AE28" s="186">
        <v>182331.25716667974</v>
      </c>
      <c r="AF28" s="186">
        <v>1853717.531648729</v>
      </c>
      <c r="AG28" s="206">
        <v>14764249.598566812</v>
      </c>
    </row>
    <row r="29" spans="1:33" s="51" customFormat="1" x14ac:dyDescent="0.25">
      <c r="A29" s="97">
        <v>72</v>
      </c>
      <c r="B29" s="178" t="s">
        <v>34</v>
      </c>
      <c r="C29" s="157">
        <v>949</v>
      </c>
      <c r="D29" s="151">
        <v>1.1910228021527702</v>
      </c>
      <c r="E29" s="47">
        <v>33</v>
      </c>
      <c r="F29" s="47">
        <v>362</v>
      </c>
      <c r="G29" s="488">
        <v>9.1160220994475141E-2</v>
      </c>
      <c r="H29" s="490">
        <v>0.69973614509971038</v>
      </c>
      <c r="I29" s="180">
        <v>0</v>
      </c>
      <c r="J29" s="182">
        <v>0</v>
      </c>
      <c r="K29" s="15">
        <v>13</v>
      </c>
      <c r="L29" s="198">
        <v>1.3698630136986301E-2</v>
      </c>
      <c r="M29" s="490">
        <v>1.0915698782626375E-2</v>
      </c>
      <c r="N29" s="200">
        <v>205.66</v>
      </c>
      <c r="O29" s="199">
        <v>4.6144121365360302</v>
      </c>
      <c r="P29" s="490">
        <v>3.9443972247083319</v>
      </c>
      <c r="Q29" s="180">
        <v>2</v>
      </c>
      <c r="R29" s="180">
        <v>0</v>
      </c>
      <c r="S29" s="15">
        <v>231</v>
      </c>
      <c r="T29" s="15">
        <v>21</v>
      </c>
      <c r="U29" s="185">
        <v>9.0909090909090912E-2</v>
      </c>
      <c r="V29" s="491">
        <v>3.6885142148300049E-2</v>
      </c>
      <c r="W29" s="201">
        <v>1502843.7435502496</v>
      </c>
      <c r="X29" s="186">
        <v>68622.885839639261</v>
      </c>
      <c r="Y29" s="186">
        <v>0</v>
      </c>
      <c r="Z29" s="186">
        <v>0</v>
      </c>
      <c r="AA29" s="186">
        <v>23179.915788497216</v>
      </c>
      <c r="AB29" s="186">
        <v>168445.48348116933</v>
      </c>
      <c r="AC29" s="186">
        <v>1248324.0900000001</v>
      </c>
      <c r="AD29" s="182">
        <v>0</v>
      </c>
      <c r="AE29" s="186">
        <v>16011.529633680162</v>
      </c>
      <c r="AF29" s="186">
        <v>1524583.9047429867</v>
      </c>
      <c r="AG29" s="206">
        <v>3027427.6482932363</v>
      </c>
    </row>
    <row r="30" spans="1:33" s="51" customFormat="1" x14ac:dyDescent="0.25">
      <c r="A30" s="97">
        <v>74</v>
      </c>
      <c r="B30" s="178" t="s">
        <v>35</v>
      </c>
      <c r="C30" s="157">
        <v>1103</v>
      </c>
      <c r="D30" s="151">
        <v>1.4168409271325033</v>
      </c>
      <c r="E30" s="47">
        <v>48</v>
      </c>
      <c r="F30" s="47">
        <v>490</v>
      </c>
      <c r="G30" s="488">
        <v>9.7959183673469383E-2</v>
      </c>
      <c r="H30" s="490">
        <v>0.75192425833349197</v>
      </c>
      <c r="I30" s="180">
        <v>0</v>
      </c>
      <c r="J30" s="182">
        <v>8</v>
      </c>
      <c r="K30" s="15">
        <v>37</v>
      </c>
      <c r="L30" s="198">
        <v>3.3544877606527655E-2</v>
      </c>
      <c r="M30" s="490">
        <v>3.0761946252167729E-2</v>
      </c>
      <c r="N30" s="200">
        <v>413.02</v>
      </c>
      <c r="O30" s="199">
        <v>2.670572853614837</v>
      </c>
      <c r="P30" s="490">
        <v>6.8154195458013929</v>
      </c>
      <c r="Q30" s="180">
        <v>0</v>
      </c>
      <c r="R30" s="180">
        <v>0</v>
      </c>
      <c r="S30" s="15">
        <v>269</v>
      </c>
      <c r="T30" s="15">
        <v>43</v>
      </c>
      <c r="U30" s="185">
        <v>0.15985130111524162</v>
      </c>
      <c r="V30" s="491">
        <v>0.10582735235445076</v>
      </c>
      <c r="W30" s="201">
        <v>2077897.6169879124</v>
      </c>
      <c r="X30" s="186">
        <v>85707.349700369916</v>
      </c>
      <c r="Y30" s="186">
        <v>0</v>
      </c>
      <c r="Z30" s="186">
        <v>0</v>
      </c>
      <c r="AA30" s="186">
        <v>75924.758645640075</v>
      </c>
      <c r="AB30" s="186">
        <v>338283.34915585211</v>
      </c>
      <c r="AC30" s="186">
        <v>0</v>
      </c>
      <c r="AD30" s="182">
        <v>0</v>
      </c>
      <c r="AE30" s="186">
        <v>53393.524907912069</v>
      </c>
      <c r="AF30" s="186">
        <v>553308.98240977433</v>
      </c>
      <c r="AG30" s="206">
        <v>2631206.5993976868</v>
      </c>
    </row>
    <row r="31" spans="1:33" s="51" customFormat="1" x14ac:dyDescent="0.25">
      <c r="A31" s="97">
        <v>75</v>
      </c>
      <c r="B31" s="178" t="s">
        <v>36</v>
      </c>
      <c r="C31" s="157">
        <v>19877</v>
      </c>
      <c r="D31" s="151">
        <v>1.1957119205005826</v>
      </c>
      <c r="E31" s="47">
        <v>1180</v>
      </c>
      <c r="F31" s="47">
        <v>8861</v>
      </c>
      <c r="G31" s="488">
        <v>0.1331678140164767</v>
      </c>
      <c r="H31" s="490">
        <v>1.022181954088198</v>
      </c>
      <c r="I31" s="180">
        <v>0</v>
      </c>
      <c r="J31" s="182">
        <v>60</v>
      </c>
      <c r="K31" s="15">
        <v>1272</v>
      </c>
      <c r="L31" s="198">
        <v>6.3993560396438096E-2</v>
      </c>
      <c r="M31" s="490">
        <v>6.121062904207817E-2</v>
      </c>
      <c r="N31" s="200">
        <v>609.79999999999995</v>
      </c>
      <c r="O31" s="199">
        <v>32.595933092817319</v>
      </c>
      <c r="P31" s="490">
        <v>0.55838482589792349</v>
      </c>
      <c r="Q31" s="180">
        <v>0</v>
      </c>
      <c r="R31" s="180">
        <v>0</v>
      </c>
      <c r="S31" s="15">
        <v>5716</v>
      </c>
      <c r="T31" s="15">
        <v>812</v>
      </c>
      <c r="U31" s="185">
        <v>0.14205738278516444</v>
      </c>
      <c r="V31" s="491">
        <v>8.803343402437358E-2</v>
      </c>
      <c r="W31" s="201">
        <v>31601299.049220163</v>
      </c>
      <c r="X31" s="186">
        <v>2099652.8918838245</v>
      </c>
      <c r="Y31" s="186">
        <v>0</v>
      </c>
      <c r="Z31" s="186">
        <v>0</v>
      </c>
      <c r="AA31" s="186">
        <v>2722524.3887755098</v>
      </c>
      <c r="AB31" s="186">
        <v>499455.68329678616</v>
      </c>
      <c r="AC31" s="186">
        <v>0</v>
      </c>
      <c r="AD31" s="182">
        <v>0</v>
      </c>
      <c r="AE31" s="186">
        <v>800412.0726614336</v>
      </c>
      <c r="AF31" s="186">
        <v>6122045.0366175584</v>
      </c>
      <c r="AG31" s="206">
        <v>37723344.085837722</v>
      </c>
    </row>
    <row r="32" spans="1:33" s="51" customFormat="1" x14ac:dyDescent="0.25">
      <c r="A32" s="97">
        <v>77</v>
      </c>
      <c r="B32" s="178" t="s">
        <v>37</v>
      </c>
      <c r="C32" s="157">
        <v>4782</v>
      </c>
      <c r="D32" s="151">
        <v>1.448059830231003</v>
      </c>
      <c r="E32" s="47">
        <v>267</v>
      </c>
      <c r="F32" s="47">
        <v>1968</v>
      </c>
      <c r="G32" s="488">
        <v>0.13567073170731708</v>
      </c>
      <c r="H32" s="490">
        <v>1.0413940836484881</v>
      </c>
      <c r="I32" s="180">
        <v>0</v>
      </c>
      <c r="J32" s="182">
        <v>10</v>
      </c>
      <c r="K32" s="15">
        <v>75</v>
      </c>
      <c r="L32" s="198">
        <v>1.5683814303638646E-2</v>
      </c>
      <c r="M32" s="490">
        <v>1.2900882949278721E-2</v>
      </c>
      <c r="N32" s="200">
        <v>571.69000000000005</v>
      </c>
      <c r="O32" s="199">
        <v>8.364673162028371</v>
      </c>
      <c r="P32" s="490">
        <v>2.1759456792211993</v>
      </c>
      <c r="Q32" s="180">
        <v>0</v>
      </c>
      <c r="R32" s="180">
        <v>0</v>
      </c>
      <c r="S32" s="15">
        <v>1257</v>
      </c>
      <c r="T32" s="15">
        <v>173</v>
      </c>
      <c r="U32" s="185">
        <v>0.13762927605409706</v>
      </c>
      <c r="V32" s="491">
        <v>8.3605327293306192E-2</v>
      </c>
      <c r="W32" s="201">
        <v>9207116.0474578906</v>
      </c>
      <c r="X32" s="186">
        <v>514627.6721374506</v>
      </c>
      <c r="Y32" s="186">
        <v>0</v>
      </c>
      <c r="Z32" s="186">
        <v>0</v>
      </c>
      <c r="AA32" s="186">
        <v>138045.77053803342</v>
      </c>
      <c r="AB32" s="186">
        <v>468241.7507116099</v>
      </c>
      <c r="AC32" s="186">
        <v>0</v>
      </c>
      <c r="AD32" s="182">
        <v>0</v>
      </c>
      <c r="AE32" s="186">
        <v>182876.82481183068</v>
      </c>
      <c r="AF32" s="186">
        <v>1303792.018198926</v>
      </c>
      <c r="AG32" s="206">
        <v>10510908.065656817</v>
      </c>
    </row>
    <row r="33" spans="1:33" s="51" customFormat="1" x14ac:dyDescent="0.25">
      <c r="A33" s="97">
        <v>78</v>
      </c>
      <c r="B33" s="178" t="s">
        <v>38</v>
      </c>
      <c r="C33" s="157">
        <v>8042</v>
      </c>
      <c r="D33" s="151">
        <v>1.0337777615809054</v>
      </c>
      <c r="E33" s="47">
        <v>487</v>
      </c>
      <c r="F33" s="47">
        <v>3633</v>
      </c>
      <c r="G33" s="488">
        <v>0.13404899532067163</v>
      </c>
      <c r="H33" s="490">
        <v>1.0289458079073839</v>
      </c>
      <c r="I33" s="180">
        <v>1</v>
      </c>
      <c r="J33" s="182">
        <v>3449</v>
      </c>
      <c r="K33" s="15">
        <v>365</v>
      </c>
      <c r="L33" s="198">
        <v>4.5386719721462319E-2</v>
      </c>
      <c r="M33" s="490">
        <v>4.2603788367102394E-2</v>
      </c>
      <c r="N33" s="200">
        <v>117.46</v>
      </c>
      <c r="O33" s="199">
        <v>68.465860718542487</v>
      </c>
      <c r="P33" s="490">
        <v>0.2658416068095058</v>
      </c>
      <c r="Q33" s="180">
        <v>0</v>
      </c>
      <c r="R33" s="180">
        <v>0</v>
      </c>
      <c r="S33" s="15">
        <v>2262</v>
      </c>
      <c r="T33" s="15">
        <v>534</v>
      </c>
      <c r="U33" s="185">
        <v>0.23607427055702918</v>
      </c>
      <c r="V33" s="491">
        <v>0.18205032179623831</v>
      </c>
      <c r="W33" s="201">
        <v>11053983.025494462</v>
      </c>
      <c r="X33" s="186">
        <v>855115.99122433667</v>
      </c>
      <c r="Y33" s="186">
        <v>179335.79580000002</v>
      </c>
      <c r="Z33" s="186">
        <v>1021835.5749</v>
      </c>
      <c r="AA33" s="186">
        <v>766666.32192949892</v>
      </c>
      <c r="AB33" s="186">
        <v>96205.419088292052</v>
      </c>
      <c r="AC33" s="186">
        <v>0</v>
      </c>
      <c r="AD33" s="182">
        <v>0</v>
      </c>
      <c r="AE33" s="186">
        <v>669685.15081251611</v>
      </c>
      <c r="AF33" s="186">
        <v>3588844.2537546456</v>
      </c>
      <c r="AG33" s="206">
        <v>14642827.279249107</v>
      </c>
    </row>
    <row r="34" spans="1:33" s="51" customFormat="1" x14ac:dyDescent="0.25">
      <c r="A34" s="97">
        <v>79</v>
      </c>
      <c r="B34" s="178" t="s">
        <v>39</v>
      </c>
      <c r="C34" s="157">
        <v>6869</v>
      </c>
      <c r="D34" s="151">
        <v>1.1718940045305104</v>
      </c>
      <c r="E34" s="47">
        <v>350</v>
      </c>
      <c r="F34" s="47">
        <v>2864</v>
      </c>
      <c r="G34" s="488">
        <v>0.12220670391061453</v>
      </c>
      <c r="H34" s="490">
        <v>0.93804564059731355</v>
      </c>
      <c r="I34" s="180">
        <v>0</v>
      </c>
      <c r="J34" s="182">
        <v>13</v>
      </c>
      <c r="K34" s="15">
        <v>241</v>
      </c>
      <c r="L34" s="198">
        <v>3.5085165235114284E-2</v>
      </c>
      <c r="M34" s="490">
        <v>3.2302233880754358E-2</v>
      </c>
      <c r="N34" s="200">
        <v>123.46</v>
      </c>
      <c r="O34" s="199">
        <v>55.637453426210918</v>
      </c>
      <c r="P34" s="490">
        <v>0.32713708669560704</v>
      </c>
      <c r="Q34" s="180">
        <v>0</v>
      </c>
      <c r="R34" s="180">
        <v>0</v>
      </c>
      <c r="S34" s="15">
        <v>1926</v>
      </c>
      <c r="T34" s="15">
        <v>313</v>
      </c>
      <c r="U34" s="185">
        <v>0.16251298026998962</v>
      </c>
      <c r="V34" s="491">
        <v>0.10848903150919875</v>
      </c>
      <c r="W34" s="201">
        <v>10703095.188601194</v>
      </c>
      <c r="X34" s="186">
        <v>665864.62511387304</v>
      </c>
      <c r="Y34" s="186">
        <v>0</v>
      </c>
      <c r="Z34" s="186">
        <v>0</v>
      </c>
      <c r="AA34" s="186">
        <v>496501.0510760668</v>
      </c>
      <c r="AB34" s="186">
        <v>101119.7091830456</v>
      </c>
      <c r="AC34" s="186">
        <v>0</v>
      </c>
      <c r="AD34" s="182">
        <v>0</v>
      </c>
      <c r="AE34" s="186">
        <v>340874.48763468902</v>
      </c>
      <c r="AF34" s="186">
        <v>1604359.8730076738</v>
      </c>
      <c r="AG34" s="206">
        <v>12307455.061608868</v>
      </c>
    </row>
    <row r="35" spans="1:33" s="51" customFormat="1" x14ac:dyDescent="0.25">
      <c r="A35" s="97">
        <v>81</v>
      </c>
      <c r="B35" s="178" t="s">
        <v>40</v>
      </c>
      <c r="C35" s="157">
        <v>2655</v>
      </c>
      <c r="D35" s="151">
        <v>1.4528268114353864</v>
      </c>
      <c r="E35" s="47">
        <v>160</v>
      </c>
      <c r="F35" s="47">
        <v>1093</v>
      </c>
      <c r="G35" s="488">
        <v>0.1463860933211345</v>
      </c>
      <c r="H35" s="490">
        <v>1.123644057893904</v>
      </c>
      <c r="I35" s="180">
        <v>0</v>
      </c>
      <c r="J35" s="182">
        <v>2</v>
      </c>
      <c r="K35" s="15">
        <v>71</v>
      </c>
      <c r="L35" s="198">
        <v>2.6741996233521657E-2</v>
      </c>
      <c r="M35" s="490">
        <v>2.3959064879161732E-2</v>
      </c>
      <c r="N35" s="200">
        <v>542.73</v>
      </c>
      <c r="O35" s="199">
        <v>4.8919352164059475</v>
      </c>
      <c r="P35" s="490">
        <v>3.720628671445346</v>
      </c>
      <c r="Q35" s="180">
        <v>0</v>
      </c>
      <c r="R35" s="180">
        <v>0</v>
      </c>
      <c r="S35" s="15">
        <v>603</v>
      </c>
      <c r="T35" s="15">
        <v>131</v>
      </c>
      <c r="U35" s="185">
        <v>0.21724709784411278</v>
      </c>
      <c r="V35" s="491">
        <v>0.16322314908332192</v>
      </c>
      <c r="W35" s="201">
        <v>5128683.6382300071</v>
      </c>
      <c r="X35" s="186">
        <v>308291.63578301726</v>
      </c>
      <c r="Y35" s="186">
        <v>0</v>
      </c>
      <c r="Z35" s="186">
        <v>0</v>
      </c>
      <c r="AA35" s="186">
        <v>142340.50016697586</v>
      </c>
      <c r="AB35" s="186">
        <v>444522.11052093271</v>
      </c>
      <c r="AC35" s="186">
        <v>0</v>
      </c>
      <c r="AD35" s="182">
        <v>0</v>
      </c>
      <c r="AE35" s="186">
        <v>198226.36972655522</v>
      </c>
      <c r="AF35" s="186">
        <v>1093380.6161974818</v>
      </c>
      <c r="AG35" s="206">
        <v>6222064.2544274889</v>
      </c>
    </row>
    <row r="36" spans="1:33" s="51" customFormat="1" x14ac:dyDescent="0.25">
      <c r="A36" s="97">
        <v>82</v>
      </c>
      <c r="B36" s="178" t="s">
        <v>41</v>
      </c>
      <c r="C36" s="157">
        <v>9389</v>
      </c>
      <c r="D36" s="151">
        <v>0.8209680099037564</v>
      </c>
      <c r="E36" s="47">
        <v>377</v>
      </c>
      <c r="F36" s="47">
        <v>4476</v>
      </c>
      <c r="G36" s="488">
        <v>8.4226988382484366E-2</v>
      </c>
      <c r="H36" s="490">
        <v>0.64651739016395771</v>
      </c>
      <c r="I36" s="180">
        <v>0</v>
      </c>
      <c r="J36" s="182">
        <v>37</v>
      </c>
      <c r="K36" s="15">
        <v>186</v>
      </c>
      <c r="L36" s="198">
        <v>1.98104164447758E-2</v>
      </c>
      <c r="M36" s="490">
        <v>1.7027485090415875E-2</v>
      </c>
      <c r="N36" s="200">
        <v>357.79</v>
      </c>
      <c r="O36" s="199">
        <v>26.241650129964501</v>
      </c>
      <c r="P36" s="490">
        <v>0.69359488960756843</v>
      </c>
      <c r="Q36" s="180">
        <v>0</v>
      </c>
      <c r="R36" s="180">
        <v>0</v>
      </c>
      <c r="S36" s="15">
        <v>2912</v>
      </c>
      <c r="T36" s="15">
        <v>300</v>
      </c>
      <c r="U36" s="185">
        <v>0.10302197802197802</v>
      </c>
      <c r="V36" s="491">
        <v>4.8998029261187154E-2</v>
      </c>
      <c r="W36" s="201">
        <v>10248802.231746776</v>
      </c>
      <c r="X36" s="186">
        <v>627289.48455761292</v>
      </c>
      <c r="Y36" s="186">
        <v>0</v>
      </c>
      <c r="Z36" s="186">
        <v>0</v>
      </c>
      <c r="AA36" s="186">
        <v>357737.07055658626</v>
      </c>
      <c r="AB36" s="186">
        <v>293047.30883364571</v>
      </c>
      <c r="AC36" s="186">
        <v>0</v>
      </c>
      <c r="AD36" s="182">
        <v>0</v>
      </c>
      <c r="AE36" s="186">
        <v>210432.63885573979</v>
      </c>
      <c r="AF36" s="186">
        <v>1488506.5028035864</v>
      </c>
      <c r="AG36" s="206">
        <v>11737308.734550362</v>
      </c>
    </row>
    <row r="37" spans="1:33" s="51" customFormat="1" x14ac:dyDescent="0.25">
      <c r="A37" s="97">
        <v>86</v>
      </c>
      <c r="B37" s="178" t="s">
        <v>42</v>
      </c>
      <c r="C37" s="157">
        <v>8175</v>
      </c>
      <c r="D37" s="151">
        <v>0.97335606306901845</v>
      </c>
      <c r="E37" s="47">
        <v>284</v>
      </c>
      <c r="F37" s="47">
        <v>4021</v>
      </c>
      <c r="G37" s="488">
        <v>7.0629196717234513E-2</v>
      </c>
      <c r="H37" s="490">
        <v>0.54214218990761387</v>
      </c>
      <c r="I37" s="180">
        <v>0</v>
      </c>
      <c r="J37" s="182">
        <v>33</v>
      </c>
      <c r="K37" s="15">
        <v>263</v>
      </c>
      <c r="L37" s="198">
        <v>3.2171253822629968E-2</v>
      </c>
      <c r="M37" s="490">
        <v>2.9388322468270042E-2</v>
      </c>
      <c r="N37" s="200">
        <v>389.42</v>
      </c>
      <c r="O37" s="199">
        <v>20.99275846130142</v>
      </c>
      <c r="P37" s="490">
        <v>0.86701680765610101</v>
      </c>
      <c r="Q37" s="180">
        <v>0</v>
      </c>
      <c r="R37" s="180">
        <v>0</v>
      </c>
      <c r="S37" s="15">
        <v>2679</v>
      </c>
      <c r="T37" s="15">
        <v>377</v>
      </c>
      <c r="U37" s="185">
        <v>0.14072415080253825</v>
      </c>
      <c r="V37" s="491">
        <v>8.6700202041747387E-2</v>
      </c>
      <c r="W37" s="201">
        <v>10580033.404123746</v>
      </c>
      <c r="X37" s="186">
        <v>458004.16167380678</v>
      </c>
      <c r="Y37" s="186">
        <v>0</v>
      </c>
      <c r="Z37" s="186">
        <v>0</v>
      </c>
      <c r="AA37" s="186">
        <v>537596.77712430421</v>
      </c>
      <c r="AB37" s="186">
        <v>318953.80811648816</v>
      </c>
      <c r="AC37" s="186">
        <v>0</v>
      </c>
      <c r="AD37" s="182">
        <v>0</v>
      </c>
      <c r="AE37" s="186">
        <v>324207.47246662754</v>
      </c>
      <c r="AF37" s="186">
        <v>1638762.2193812262</v>
      </c>
      <c r="AG37" s="206">
        <v>12218795.623504972</v>
      </c>
    </row>
    <row r="38" spans="1:33" s="51" customFormat="1" x14ac:dyDescent="0.25">
      <c r="A38" s="97">
        <v>90</v>
      </c>
      <c r="B38" s="178" t="s">
        <v>43</v>
      </c>
      <c r="C38" s="157">
        <v>3196</v>
      </c>
      <c r="D38" s="151">
        <v>1.8319158209208823</v>
      </c>
      <c r="E38" s="47">
        <v>183</v>
      </c>
      <c r="F38" s="47">
        <v>1246</v>
      </c>
      <c r="G38" s="488">
        <v>0.14686998394863562</v>
      </c>
      <c r="H38" s="490">
        <v>1.12735835080197</v>
      </c>
      <c r="I38" s="180">
        <v>0</v>
      </c>
      <c r="J38" s="182">
        <v>9</v>
      </c>
      <c r="K38" s="15">
        <v>80</v>
      </c>
      <c r="L38" s="198">
        <v>2.5031289111389236E-2</v>
      </c>
      <c r="M38" s="490">
        <v>2.2248357757029311E-2</v>
      </c>
      <c r="N38" s="200">
        <v>1029.96</v>
      </c>
      <c r="O38" s="199">
        <v>3.1030331275000971</v>
      </c>
      <c r="P38" s="490">
        <v>5.8655752862285846</v>
      </c>
      <c r="Q38" s="180">
        <v>0</v>
      </c>
      <c r="R38" s="180">
        <v>0</v>
      </c>
      <c r="S38" s="15">
        <v>719</v>
      </c>
      <c r="T38" s="15">
        <v>139</v>
      </c>
      <c r="U38" s="185">
        <v>0.19332406119610571</v>
      </c>
      <c r="V38" s="491">
        <v>0.13930011243531484</v>
      </c>
      <c r="W38" s="201">
        <v>7784663.1165457834</v>
      </c>
      <c r="X38" s="186">
        <v>372337.87346211437</v>
      </c>
      <c r="Y38" s="186">
        <v>0</v>
      </c>
      <c r="Z38" s="186">
        <v>0</v>
      </c>
      <c r="AA38" s="186">
        <v>159110.49565862707</v>
      </c>
      <c r="AB38" s="186">
        <v>843587.03766539507</v>
      </c>
      <c r="AC38" s="186">
        <v>0</v>
      </c>
      <c r="AD38" s="182">
        <v>0</v>
      </c>
      <c r="AE38" s="186">
        <v>203644.82914679684</v>
      </c>
      <c r="AF38" s="186">
        <v>1578680.2359329332</v>
      </c>
      <c r="AG38" s="206">
        <v>9363343.3524787165</v>
      </c>
    </row>
    <row r="39" spans="1:33" s="51" customFormat="1" x14ac:dyDescent="0.25">
      <c r="A39" s="97">
        <v>91</v>
      </c>
      <c r="B39" s="178" t="s">
        <v>44</v>
      </c>
      <c r="C39" s="157">
        <v>656920</v>
      </c>
      <c r="D39" s="151">
        <v>0.75487121963115067</v>
      </c>
      <c r="E39" s="47">
        <v>49702</v>
      </c>
      <c r="F39" s="47">
        <v>350772</v>
      </c>
      <c r="G39" s="488">
        <v>0.14169317961524866</v>
      </c>
      <c r="H39" s="490">
        <v>1.0876217522213325</v>
      </c>
      <c r="I39" s="180">
        <v>1</v>
      </c>
      <c r="J39" s="182">
        <v>36754</v>
      </c>
      <c r="K39" s="15">
        <v>109254</v>
      </c>
      <c r="L39" s="198">
        <v>0.1663124885830847</v>
      </c>
      <c r="M39" s="490">
        <v>0.16352955722872478</v>
      </c>
      <c r="N39" s="200">
        <v>214.29</v>
      </c>
      <c r="O39" s="199">
        <v>3065.5653553595594</v>
      </c>
      <c r="P39" s="490">
        <v>5.9372651746575997E-3</v>
      </c>
      <c r="Q39" s="180">
        <v>3</v>
      </c>
      <c r="R39" s="180">
        <v>1104</v>
      </c>
      <c r="S39" s="15">
        <v>241004</v>
      </c>
      <c r="T39" s="15">
        <v>38768</v>
      </c>
      <c r="U39" s="185">
        <v>0.16086040065725049</v>
      </c>
      <c r="V39" s="491">
        <v>0.10683645189645963</v>
      </c>
      <c r="W39" s="201">
        <v>659345263.92751896</v>
      </c>
      <c r="X39" s="186">
        <v>73834412.955031022</v>
      </c>
      <c r="Y39" s="186">
        <v>14649250.308</v>
      </c>
      <c r="Z39" s="186">
        <v>10889111.2554</v>
      </c>
      <c r="AA39" s="186">
        <v>240382497.82775512</v>
      </c>
      <c r="AB39" s="186">
        <v>175513.87073412316</v>
      </c>
      <c r="AC39" s="186">
        <v>0</v>
      </c>
      <c r="AD39" s="182">
        <v>354108</v>
      </c>
      <c r="AE39" s="186">
        <v>32103108.7656103</v>
      </c>
      <c r="AF39" s="186">
        <v>372388002.98253047</v>
      </c>
      <c r="AG39" s="206">
        <v>1031733266.9100494</v>
      </c>
    </row>
    <row r="40" spans="1:33" s="51" customFormat="1" x14ac:dyDescent="0.25">
      <c r="A40" s="97">
        <v>92</v>
      </c>
      <c r="B40" s="178" t="s">
        <v>45</v>
      </c>
      <c r="C40" s="157">
        <v>237231</v>
      </c>
      <c r="D40" s="151">
        <v>0.7027204841295287</v>
      </c>
      <c r="E40" s="47">
        <v>17624</v>
      </c>
      <c r="F40" s="47">
        <v>121688</v>
      </c>
      <c r="G40" s="488">
        <v>0.14482939977647755</v>
      </c>
      <c r="H40" s="490">
        <v>1.1116950440789213</v>
      </c>
      <c r="I40" s="180">
        <v>1</v>
      </c>
      <c r="J40" s="182">
        <v>5579</v>
      </c>
      <c r="K40" s="15">
        <v>51160</v>
      </c>
      <c r="L40" s="198">
        <v>0.21565478373399766</v>
      </c>
      <c r="M40" s="490">
        <v>0.21287185237963774</v>
      </c>
      <c r="N40" s="200">
        <v>238.37</v>
      </c>
      <c r="O40" s="199">
        <v>995.22171414188028</v>
      </c>
      <c r="P40" s="490">
        <v>1.828846192399133E-2</v>
      </c>
      <c r="Q40" s="180">
        <v>0</v>
      </c>
      <c r="R40" s="180">
        <v>0</v>
      </c>
      <c r="S40" s="15">
        <v>85895</v>
      </c>
      <c r="T40" s="15">
        <v>18195</v>
      </c>
      <c r="U40" s="185">
        <v>0.21182839513359333</v>
      </c>
      <c r="V40" s="491">
        <v>0.15780444637280247</v>
      </c>
      <c r="W40" s="201">
        <v>221657071.92520303</v>
      </c>
      <c r="X40" s="186">
        <v>27253705.980374958</v>
      </c>
      <c r="Y40" s="186">
        <v>5290227.5769000007</v>
      </c>
      <c r="Z40" s="186">
        <v>1652890.8879</v>
      </c>
      <c r="AA40" s="186">
        <v>113001387.86495361</v>
      </c>
      <c r="AB40" s="186">
        <v>195236.55498106743</v>
      </c>
      <c r="AC40" s="186">
        <v>0</v>
      </c>
      <c r="AD40" s="182">
        <v>0</v>
      </c>
      <c r="AE40" s="186">
        <v>17124023.888961438</v>
      </c>
      <c r="AF40" s="186">
        <v>164517472.75407106</v>
      </c>
      <c r="AG40" s="206">
        <v>386174544.67927408</v>
      </c>
    </row>
    <row r="41" spans="1:33" s="51" customFormat="1" x14ac:dyDescent="0.25">
      <c r="A41" s="97">
        <v>97</v>
      </c>
      <c r="B41" s="178" t="s">
        <v>46</v>
      </c>
      <c r="C41" s="157">
        <v>2156</v>
      </c>
      <c r="D41" s="151">
        <v>1.3861347688359142</v>
      </c>
      <c r="E41" s="47">
        <v>106</v>
      </c>
      <c r="F41" s="47">
        <v>868</v>
      </c>
      <c r="G41" s="488">
        <v>0.12211981566820276</v>
      </c>
      <c r="H41" s="490">
        <v>0.93737869570472288</v>
      </c>
      <c r="I41" s="180">
        <v>0</v>
      </c>
      <c r="J41" s="182">
        <v>8</v>
      </c>
      <c r="K41" s="15">
        <v>58</v>
      </c>
      <c r="L41" s="198">
        <v>2.6901669758812616E-2</v>
      </c>
      <c r="M41" s="490">
        <v>2.4118738404452691E-2</v>
      </c>
      <c r="N41" s="200">
        <v>465.21</v>
      </c>
      <c r="O41" s="199">
        <v>4.6344661550697532</v>
      </c>
      <c r="P41" s="490">
        <v>3.9273292362061101</v>
      </c>
      <c r="Q41" s="180">
        <v>3</v>
      </c>
      <c r="R41" s="180">
        <v>1679</v>
      </c>
      <c r="S41" s="15">
        <v>501</v>
      </c>
      <c r="T41" s="15">
        <v>78</v>
      </c>
      <c r="U41" s="185">
        <v>0.15568862275449102</v>
      </c>
      <c r="V41" s="491">
        <v>0.10166467399370016</v>
      </c>
      <c r="W41" s="201">
        <v>3973578.0944481953</v>
      </c>
      <c r="X41" s="186">
        <v>208848.94827685581</v>
      </c>
      <c r="Y41" s="186">
        <v>0</v>
      </c>
      <c r="Z41" s="186">
        <v>0</v>
      </c>
      <c r="AA41" s="186">
        <v>116358.31999999999</v>
      </c>
      <c r="AB41" s="186">
        <v>381029.48249671684</v>
      </c>
      <c r="AC41" s="186">
        <v>0</v>
      </c>
      <c r="AD41" s="182">
        <v>538539.25</v>
      </c>
      <c r="AE41" s="186">
        <v>100261.44936419559</v>
      </c>
      <c r="AF41" s="186">
        <v>1345037.4501377684</v>
      </c>
      <c r="AG41" s="206">
        <v>5318615.5445859637</v>
      </c>
    </row>
    <row r="42" spans="1:33" s="51" customFormat="1" x14ac:dyDescent="0.25">
      <c r="A42" s="97">
        <v>98</v>
      </c>
      <c r="B42" s="178" t="s">
        <v>47</v>
      </c>
      <c r="C42" s="157">
        <v>23251</v>
      </c>
      <c r="D42" s="151">
        <v>1.0399451820037671</v>
      </c>
      <c r="E42" s="47">
        <v>1220</v>
      </c>
      <c r="F42" s="47">
        <v>10723</v>
      </c>
      <c r="G42" s="488">
        <v>0.11377413037396251</v>
      </c>
      <c r="H42" s="490">
        <v>0.87331810444791869</v>
      </c>
      <c r="I42" s="180">
        <v>0</v>
      </c>
      <c r="J42" s="182">
        <v>73</v>
      </c>
      <c r="K42" s="15">
        <v>645</v>
      </c>
      <c r="L42" s="198">
        <v>2.7740742333663068E-2</v>
      </c>
      <c r="M42" s="490">
        <v>2.4957810979303142E-2</v>
      </c>
      <c r="N42" s="200">
        <v>651.23</v>
      </c>
      <c r="O42" s="199">
        <v>35.703207776054541</v>
      </c>
      <c r="P42" s="490">
        <v>0.50978821116516804</v>
      </c>
      <c r="Q42" s="180">
        <v>0</v>
      </c>
      <c r="R42" s="180">
        <v>0</v>
      </c>
      <c r="S42" s="15">
        <v>7166</v>
      </c>
      <c r="T42" s="15">
        <v>930</v>
      </c>
      <c r="U42" s="185">
        <v>0.12977951437343008</v>
      </c>
      <c r="V42" s="491">
        <v>7.5755565612639214E-2</v>
      </c>
      <c r="W42" s="201">
        <v>32149899.706741378</v>
      </c>
      <c r="X42" s="186">
        <v>2098372.3589352276</v>
      </c>
      <c r="Y42" s="186">
        <v>0</v>
      </c>
      <c r="Z42" s="186">
        <v>0</v>
      </c>
      <c r="AA42" s="186">
        <v>1298500.8131910947</v>
      </c>
      <c r="AB42" s="186">
        <v>533388.85640105943</v>
      </c>
      <c r="AC42" s="186">
        <v>0</v>
      </c>
      <c r="AD42" s="182">
        <v>0</v>
      </c>
      <c r="AE42" s="186">
        <v>805696.22873472481</v>
      </c>
      <c r="AF42" s="186">
        <v>4735958.2572621033</v>
      </c>
      <c r="AG42" s="206">
        <v>36885857.964003481</v>
      </c>
    </row>
    <row r="43" spans="1:33" s="51" customFormat="1" x14ac:dyDescent="0.25">
      <c r="A43" s="97">
        <v>102</v>
      </c>
      <c r="B43" s="178" t="s">
        <v>48</v>
      </c>
      <c r="C43" s="157">
        <v>9937</v>
      </c>
      <c r="D43" s="151">
        <v>1.0630997087128151</v>
      </c>
      <c r="E43" s="47">
        <v>406</v>
      </c>
      <c r="F43" s="47">
        <v>4397</v>
      </c>
      <c r="G43" s="488">
        <v>9.2335683420513986E-2</v>
      </c>
      <c r="H43" s="490">
        <v>0.70875886946054556</v>
      </c>
      <c r="I43" s="180">
        <v>0</v>
      </c>
      <c r="J43" s="182">
        <v>17</v>
      </c>
      <c r="K43" s="15">
        <v>397</v>
      </c>
      <c r="L43" s="198">
        <v>3.9951695682801651E-2</v>
      </c>
      <c r="M43" s="490">
        <v>3.7168764328441725E-2</v>
      </c>
      <c r="N43" s="200">
        <v>532.61</v>
      </c>
      <c r="O43" s="199">
        <v>18.6571787987458</v>
      </c>
      <c r="P43" s="490">
        <v>0.97555341144271501</v>
      </c>
      <c r="Q43" s="180">
        <v>0</v>
      </c>
      <c r="R43" s="180">
        <v>0</v>
      </c>
      <c r="S43" s="15">
        <v>2727</v>
      </c>
      <c r="T43" s="15">
        <v>407</v>
      </c>
      <c r="U43" s="185">
        <v>0.14924825815914924</v>
      </c>
      <c r="V43" s="491">
        <v>9.5224309398358381E-2</v>
      </c>
      <c r="W43" s="201">
        <v>14046134.673001312</v>
      </c>
      <c r="X43" s="186">
        <v>727817.09778161452</v>
      </c>
      <c r="Y43" s="186">
        <v>0</v>
      </c>
      <c r="Z43" s="186">
        <v>0</v>
      </c>
      <c r="AA43" s="186">
        <v>826470.79526901676</v>
      </c>
      <c r="AB43" s="186">
        <v>436233.34122778161</v>
      </c>
      <c r="AC43" s="186">
        <v>0</v>
      </c>
      <c r="AD43" s="182">
        <v>0</v>
      </c>
      <c r="AE43" s="186">
        <v>432830.91332285607</v>
      </c>
      <c r="AF43" s="186">
        <v>2423352.1476012692</v>
      </c>
      <c r="AG43" s="206">
        <v>16469486.820602581</v>
      </c>
    </row>
    <row r="44" spans="1:33" s="51" customFormat="1" x14ac:dyDescent="0.25">
      <c r="A44" s="97">
        <v>103</v>
      </c>
      <c r="B44" s="178" t="s">
        <v>49</v>
      </c>
      <c r="C44" s="157">
        <v>2174</v>
      </c>
      <c r="D44" s="151">
        <v>1.1042967665667218</v>
      </c>
      <c r="E44" s="47">
        <v>112</v>
      </c>
      <c r="F44" s="47">
        <v>993</v>
      </c>
      <c r="G44" s="488">
        <v>0.11278952668680765</v>
      </c>
      <c r="H44" s="490">
        <v>0.86576039143466854</v>
      </c>
      <c r="I44" s="180">
        <v>0</v>
      </c>
      <c r="J44" s="182">
        <v>2</v>
      </c>
      <c r="K44" s="15">
        <v>37</v>
      </c>
      <c r="L44" s="198">
        <v>1.7019319227230909E-2</v>
      </c>
      <c r="M44" s="490">
        <v>1.4236387872870983E-2</v>
      </c>
      <c r="N44" s="200">
        <v>147.96</v>
      </c>
      <c r="O44" s="199">
        <v>14.69316031359827</v>
      </c>
      <c r="P44" s="490">
        <v>1.2387446972975837</v>
      </c>
      <c r="Q44" s="180">
        <v>0</v>
      </c>
      <c r="R44" s="180">
        <v>0</v>
      </c>
      <c r="S44" s="15">
        <v>597</v>
      </c>
      <c r="T44" s="15">
        <v>85</v>
      </c>
      <c r="U44" s="185">
        <v>0.14237855946398659</v>
      </c>
      <c r="V44" s="491">
        <v>8.8354610703195724E-2</v>
      </c>
      <c r="W44" s="201">
        <v>3192073.4751415546</v>
      </c>
      <c r="X44" s="186">
        <v>194502.73382176671</v>
      </c>
      <c r="Y44" s="186">
        <v>0</v>
      </c>
      <c r="Z44" s="186">
        <v>0</v>
      </c>
      <c r="AA44" s="186">
        <v>69255.369424860837</v>
      </c>
      <c r="AB44" s="186">
        <v>121186.39373662262</v>
      </c>
      <c r="AC44" s="186">
        <v>0</v>
      </c>
      <c r="AD44" s="182">
        <v>0</v>
      </c>
      <c r="AE44" s="186">
        <v>87862.57094455848</v>
      </c>
      <c r="AF44" s="186">
        <v>472807.06792780897</v>
      </c>
      <c r="AG44" s="206">
        <v>3664880.5430693636</v>
      </c>
    </row>
    <row r="45" spans="1:33" s="51" customFormat="1" x14ac:dyDescent="0.25">
      <c r="A45" s="97">
        <v>105</v>
      </c>
      <c r="B45" s="178" t="s">
        <v>50</v>
      </c>
      <c r="C45" s="157">
        <v>2199</v>
      </c>
      <c r="D45" s="151">
        <v>1.8297057486827961</v>
      </c>
      <c r="E45" s="47">
        <v>109</v>
      </c>
      <c r="F45" s="47">
        <v>832</v>
      </c>
      <c r="G45" s="488">
        <v>0.13100961538461539</v>
      </c>
      <c r="H45" s="490">
        <v>1.0056158513018782</v>
      </c>
      <c r="I45" s="180">
        <v>0</v>
      </c>
      <c r="J45" s="182">
        <v>4</v>
      </c>
      <c r="K45" s="15">
        <v>38</v>
      </c>
      <c r="L45" s="198">
        <v>1.7280582082764895E-2</v>
      </c>
      <c r="M45" s="490">
        <v>1.4497650728404969E-2</v>
      </c>
      <c r="N45" s="200">
        <v>1421.26</v>
      </c>
      <c r="O45" s="199">
        <v>1.5472186651281257</v>
      </c>
      <c r="P45" s="490">
        <v>11.763737624963259</v>
      </c>
      <c r="Q45" s="180">
        <v>0</v>
      </c>
      <c r="R45" s="180">
        <v>0</v>
      </c>
      <c r="S45" s="15">
        <v>430</v>
      </c>
      <c r="T45" s="15">
        <v>61</v>
      </c>
      <c r="U45" s="185">
        <v>0.14186046511627906</v>
      </c>
      <c r="V45" s="491">
        <v>8.7836516355488198E-2</v>
      </c>
      <c r="W45" s="201">
        <v>5349756.5732823992</v>
      </c>
      <c r="X45" s="186">
        <v>228520.83221970589</v>
      </c>
      <c r="Y45" s="186">
        <v>0</v>
      </c>
      <c r="Z45" s="186">
        <v>0</v>
      </c>
      <c r="AA45" s="186">
        <v>71337.348070500928</v>
      </c>
      <c r="AB45" s="186">
        <v>1164080.6566782393</v>
      </c>
      <c r="AC45" s="186">
        <v>0</v>
      </c>
      <c r="AD45" s="182">
        <v>0</v>
      </c>
      <c r="AE45" s="186">
        <v>88351.816305608969</v>
      </c>
      <c r="AF45" s="186">
        <v>1552290.6532740565</v>
      </c>
      <c r="AG45" s="206">
        <v>6902047.2265564557</v>
      </c>
    </row>
    <row r="46" spans="1:33" s="51" customFormat="1" x14ac:dyDescent="0.25">
      <c r="A46" s="97">
        <v>106</v>
      </c>
      <c r="B46" s="178" t="s">
        <v>51</v>
      </c>
      <c r="C46" s="157">
        <v>46576</v>
      </c>
      <c r="D46" s="151">
        <v>1.0264595769897735</v>
      </c>
      <c r="E46" s="47">
        <v>2803</v>
      </c>
      <c r="F46" s="47">
        <v>22664</v>
      </c>
      <c r="G46" s="488">
        <v>0.12367631486057183</v>
      </c>
      <c r="H46" s="490">
        <v>0.94932621769224812</v>
      </c>
      <c r="I46" s="180">
        <v>0</v>
      </c>
      <c r="J46" s="182">
        <v>428</v>
      </c>
      <c r="K46" s="15">
        <v>3028</v>
      </c>
      <c r="L46" s="198">
        <v>6.5012023359670212E-2</v>
      </c>
      <c r="M46" s="490">
        <v>6.2229092005310287E-2</v>
      </c>
      <c r="N46" s="200">
        <v>322.69</v>
      </c>
      <c r="O46" s="199">
        <v>144.33666986891444</v>
      </c>
      <c r="P46" s="490">
        <v>0.12610152667054914</v>
      </c>
      <c r="Q46" s="180">
        <v>0</v>
      </c>
      <c r="R46" s="180">
        <v>0</v>
      </c>
      <c r="S46" s="15">
        <v>14846</v>
      </c>
      <c r="T46" s="15">
        <v>2190</v>
      </c>
      <c r="U46" s="185">
        <v>0.14751448201535766</v>
      </c>
      <c r="V46" s="491">
        <v>9.3490533254566799E-2</v>
      </c>
      <c r="W46" s="201">
        <v>63566979.888096675</v>
      </c>
      <c r="X46" s="186">
        <v>4569262.6233602967</v>
      </c>
      <c r="Y46" s="186">
        <v>0</v>
      </c>
      <c r="Z46" s="186">
        <v>0</v>
      </c>
      <c r="AA46" s="186">
        <v>6485593.8895732835</v>
      </c>
      <c r="AB46" s="186">
        <v>264298.71177933732</v>
      </c>
      <c r="AC46" s="186">
        <v>0</v>
      </c>
      <c r="AD46" s="182">
        <v>0</v>
      </c>
      <c r="AE46" s="186">
        <v>1991796.5444594526</v>
      </c>
      <c r="AF46" s="186">
        <v>13310951.769172356</v>
      </c>
      <c r="AG46" s="206">
        <v>76877931.657269031</v>
      </c>
    </row>
    <row r="47" spans="1:33" s="51" customFormat="1" x14ac:dyDescent="0.25">
      <c r="A47" s="97">
        <v>108</v>
      </c>
      <c r="B47" s="178" t="s">
        <v>52</v>
      </c>
      <c r="C47" s="157">
        <v>10344</v>
      </c>
      <c r="D47" s="151">
        <v>1.019210390958212</v>
      </c>
      <c r="E47" s="47">
        <v>523</v>
      </c>
      <c r="F47" s="47">
        <v>4717</v>
      </c>
      <c r="G47" s="488">
        <v>0.110875556497774</v>
      </c>
      <c r="H47" s="490">
        <v>0.85106896015795697</v>
      </c>
      <c r="I47" s="180">
        <v>0</v>
      </c>
      <c r="J47" s="182">
        <v>17</v>
      </c>
      <c r="K47" s="15">
        <v>184</v>
      </c>
      <c r="L47" s="198">
        <v>1.7788089713843776E-2</v>
      </c>
      <c r="M47" s="490">
        <v>1.500515835948385E-2</v>
      </c>
      <c r="N47" s="200">
        <v>463.99</v>
      </c>
      <c r="O47" s="199">
        <v>22.293583913446412</v>
      </c>
      <c r="P47" s="490">
        <v>0.81642657796421658</v>
      </c>
      <c r="Q47" s="180">
        <v>0</v>
      </c>
      <c r="R47" s="180">
        <v>0</v>
      </c>
      <c r="S47" s="15">
        <v>3231</v>
      </c>
      <c r="T47" s="15">
        <v>390</v>
      </c>
      <c r="U47" s="185">
        <v>0.12070566388115135</v>
      </c>
      <c r="V47" s="491">
        <v>6.6681715120360488E-2</v>
      </c>
      <c r="W47" s="201">
        <v>14017801.107147472</v>
      </c>
      <c r="X47" s="186">
        <v>909749.2798491295</v>
      </c>
      <c r="Y47" s="186">
        <v>0</v>
      </c>
      <c r="Z47" s="186">
        <v>0</v>
      </c>
      <c r="AA47" s="186">
        <v>347314.7228200371</v>
      </c>
      <c r="AB47" s="186">
        <v>380030.24351078353</v>
      </c>
      <c r="AC47" s="186">
        <v>0</v>
      </c>
      <c r="AD47" s="182">
        <v>0</v>
      </c>
      <c r="AE47" s="186">
        <v>315508.0345483952</v>
      </c>
      <c r="AF47" s="186">
        <v>1952602.2807283439</v>
      </c>
      <c r="AG47" s="206">
        <v>15970403.387875816</v>
      </c>
    </row>
    <row r="48" spans="1:33" s="51" customFormat="1" x14ac:dyDescent="0.25">
      <c r="A48" s="97">
        <v>109</v>
      </c>
      <c r="B48" s="178" t="s">
        <v>53</v>
      </c>
      <c r="C48" s="157">
        <v>67848</v>
      </c>
      <c r="D48" s="151">
        <v>1.0446566028663347</v>
      </c>
      <c r="E48" s="47">
        <v>3917</v>
      </c>
      <c r="F48" s="47">
        <v>31222</v>
      </c>
      <c r="G48" s="488">
        <v>0.12545640894241239</v>
      </c>
      <c r="H48" s="490">
        <v>0.96299003023190188</v>
      </c>
      <c r="I48" s="180">
        <v>0</v>
      </c>
      <c r="J48" s="182">
        <v>259</v>
      </c>
      <c r="K48" s="15">
        <v>3618</v>
      </c>
      <c r="L48" s="198">
        <v>5.3325079589671032E-2</v>
      </c>
      <c r="M48" s="490">
        <v>5.0542148235311106E-2</v>
      </c>
      <c r="N48" s="200">
        <v>1785.35</v>
      </c>
      <c r="O48" s="199">
        <v>38.002632537037556</v>
      </c>
      <c r="P48" s="490">
        <v>0.4789424629273854</v>
      </c>
      <c r="Q48" s="180">
        <v>0</v>
      </c>
      <c r="R48" s="180">
        <v>0</v>
      </c>
      <c r="S48" s="15">
        <v>19940</v>
      </c>
      <c r="T48" s="15">
        <v>2527</v>
      </c>
      <c r="U48" s="185">
        <v>0.12673019057171514</v>
      </c>
      <c r="V48" s="491">
        <v>7.2706241810924277E-2</v>
      </c>
      <c r="W48" s="201">
        <v>94240621.797143161</v>
      </c>
      <c r="X48" s="186">
        <v>6751920.1620051293</v>
      </c>
      <c r="Y48" s="186">
        <v>0</v>
      </c>
      <c r="Z48" s="186">
        <v>0</v>
      </c>
      <c r="AA48" s="186">
        <v>7673347.1387755098</v>
      </c>
      <c r="AB48" s="186">
        <v>1462287.9701113759</v>
      </c>
      <c r="AC48" s="186">
        <v>0</v>
      </c>
      <c r="AD48" s="182">
        <v>0</v>
      </c>
      <c r="AE48" s="186">
        <v>2256440.5528347716</v>
      </c>
      <c r="AF48" s="186">
        <v>18143995.823726773</v>
      </c>
      <c r="AG48" s="206">
        <v>112384617.62086993</v>
      </c>
    </row>
    <row r="49" spans="1:33" s="51" customFormat="1" x14ac:dyDescent="0.25">
      <c r="A49" s="97">
        <v>111</v>
      </c>
      <c r="B49" s="178" t="s">
        <v>54</v>
      </c>
      <c r="C49" s="157">
        <v>18497</v>
      </c>
      <c r="D49" s="151">
        <v>1.420479603005425</v>
      </c>
      <c r="E49" s="47">
        <v>1367</v>
      </c>
      <c r="F49" s="47">
        <v>7939</v>
      </c>
      <c r="G49" s="488">
        <v>0.17218793298904145</v>
      </c>
      <c r="H49" s="490">
        <v>1.3216962305273623</v>
      </c>
      <c r="I49" s="180">
        <v>0</v>
      </c>
      <c r="J49" s="182">
        <v>45</v>
      </c>
      <c r="K49" s="15">
        <v>725</v>
      </c>
      <c r="L49" s="198">
        <v>3.9195545223549767E-2</v>
      </c>
      <c r="M49" s="490">
        <v>3.6412613869189842E-2</v>
      </c>
      <c r="N49" s="200">
        <v>675.99</v>
      </c>
      <c r="O49" s="199">
        <v>27.362830811106672</v>
      </c>
      <c r="P49" s="490">
        <v>0.66517512572658521</v>
      </c>
      <c r="Q49" s="180">
        <v>0</v>
      </c>
      <c r="R49" s="180">
        <v>0</v>
      </c>
      <c r="S49" s="15">
        <v>4620</v>
      </c>
      <c r="T49" s="15">
        <v>885</v>
      </c>
      <c r="U49" s="185">
        <v>0.19155844155844157</v>
      </c>
      <c r="V49" s="491">
        <v>0.1375344927976507</v>
      </c>
      <c r="W49" s="201">
        <v>34935248.566070102</v>
      </c>
      <c r="X49" s="186">
        <v>2526395.8842945178</v>
      </c>
      <c r="Y49" s="186">
        <v>0</v>
      </c>
      <c r="Z49" s="186">
        <v>0</v>
      </c>
      <c r="AA49" s="186">
        <v>1507117.9795361781</v>
      </c>
      <c r="AB49" s="186">
        <v>553668.49352540914</v>
      </c>
      <c r="AC49" s="186">
        <v>0</v>
      </c>
      <c r="AD49" s="182">
        <v>0</v>
      </c>
      <c r="AE49" s="186">
        <v>1163665.2792836891</v>
      </c>
      <c r="AF49" s="186">
        <v>5750847.6366397887</v>
      </c>
      <c r="AG49" s="206">
        <v>40686096.202709891</v>
      </c>
    </row>
    <row r="50" spans="1:33" s="51" customFormat="1" x14ac:dyDescent="0.25">
      <c r="A50" s="97">
        <v>139</v>
      </c>
      <c r="B50" s="178" t="s">
        <v>55</v>
      </c>
      <c r="C50" s="157">
        <v>9848</v>
      </c>
      <c r="D50" s="151">
        <v>1.0734977682243312</v>
      </c>
      <c r="E50" s="47">
        <v>570</v>
      </c>
      <c r="F50" s="47">
        <v>4203</v>
      </c>
      <c r="G50" s="488">
        <v>0.13561741613133477</v>
      </c>
      <c r="H50" s="490">
        <v>1.0409848389669301</v>
      </c>
      <c r="I50" s="180">
        <v>0</v>
      </c>
      <c r="J50" s="182">
        <v>17</v>
      </c>
      <c r="K50" s="15">
        <v>76</v>
      </c>
      <c r="L50" s="198">
        <v>7.717303005686434E-3</v>
      </c>
      <c r="M50" s="490">
        <v>4.9343716513265082E-3</v>
      </c>
      <c r="N50" s="200">
        <v>1614.63</v>
      </c>
      <c r="O50" s="199">
        <v>6.0992301641862214</v>
      </c>
      <c r="P50" s="490">
        <v>2.9841593012651302</v>
      </c>
      <c r="Q50" s="180">
        <v>0</v>
      </c>
      <c r="R50" s="180">
        <v>0</v>
      </c>
      <c r="S50" s="15">
        <v>2764</v>
      </c>
      <c r="T50" s="15">
        <v>287</v>
      </c>
      <c r="U50" s="185">
        <v>0.10383502170767005</v>
      </c>
      <c r="V50" s="491">
        <v>4.9811072946879184E-2</v>
      </c>
      <c r="W50" s="201">
        <v>14056484.722271213</v>
      </c>
      <c r="X50" s="186">
        <v>1059402.2758530816</v>
      </c>
      <c r="Y50" s="186">
        <v>0</v>
      </c>
      <c r="Z50" s="186">
        <v>0</v>
      </c>
      <c r="AA50" s="186">
        <v>108736.16089053803</v>
      </c>
      <c r="AB50" s="186">
        <v>1322460.0359486551</v>
      </c>
      <c r="AC50" s="186">
        <v>0</v>
      </c>
      <c r="AD50" s="182">
        <v>0</v>
      </c>
      <c r="AE50" s="186">
        <v>224382.55356353582</v>
      </c>
      <c r="AF50" s="186">
        <v>2714981.0262558088</v>
      </c>
      <c r="AG50" s="206">
        <v>16771465.748527022</v>
      </c>
    </row>
    <row r="51" spans="1:33" s="51" customFormat="1" x14ac:dyDescent="0.25">
      <c r="A51" s="97">
        <v>140</v>
      </c>
      <c r="B51" s="178" t="s">
        <v>56</v>
      </c>
      <c r="C51" s="157">
        <v>21124</v>
      </c>
      <c r="D51" s="151">
        <v>1.4964832765554814</v>
      </c>
      <c r="E51" s="47">
        <v>1561</v>
      </c>
      <c r="F51" s="47">
        <v>9629</v>
      </c>
      <c r="G51" s="488">
        <v>0.16211444594454252</v>
      </c>
      <c r="H51" s="490">
        <v>1.2443732170974502</v>
      </c>
      <c r="I51" s="180">
        <v>0</v>
      </c>
      <c r="J51" s="182">
        <v>9</v>
      </c>
      <c r="K51" s="15">
        <v>619</v>
      </c>
      <c r="L51" s="198">
        <v>2.9303162279871238E-2</v>
      </c>
      <c r="M51" s="490">
        <v>2.6520230925511312E-2</v>
      </c>
      <c r="N51" s="200">
        <v>762.99</v>
      </c>
      <c r="O51" s="199">
        <v>27.685815017234827</v>
      </c>
      <c r="P51" s="490">
        <v>0.65741515695610642</v>
      </c>
      <c r="Q51" s="180">
        <v>0</v>
      </c>
      <c r="R51" s="180">
        <v>0</v>
      </c>
      <c r="S51" s="15">
        <v>5856</v>
      </c>
      <c r="T51" s="15">
        <v>667</v>
      </c>
      <c r="U51" s="185">
        <v>0.11390027322404371</v>
      </c>
      <c r="V51" s="491">
        <v>5.9876324463252847E-2</v>
      </c>
      <c r="W51" s="201">
        <v>42031565.485325217</v>
      </c>
      <c r="X51" s="186">
        <v>2716409.6908554621</v>
      </c>
      <c r="Y51" s="186">
        <v>0</v>
      </c>
      <c r="Z51" s="186">
        <v>0</v>
      </c>
      <c r="AA51" s="186">
        <v>1253567.0228200371</v>
      </c>
      <c r="AB51" s="186">
        <v>624925.69989933562</v>
      </c>
      <c r="AC51" s="186">
        <v>0</v>
      </c>
      <c r="AD51" s="182">
        <v>0</v>
      </c>
      <c r="AE51" s="186">
        <v>578557.3849692652</v>
      </c>
      <c r="AF51" s="186">
        <v>5173459.7985441014</v>
      </c>
      <c r="AG51" s="206">
        <v>47205025.283869319</v>
      </c>
    </row>
    <row r="52" spans="1:33" s="51" customFormat="1" x14ac:dyDescent="0.25">
      <c r="A52" s="97">
        <v>142</v>
      </c>
      <c r="B52" s="178" t="s">
        <v>57</v>
      </c>
      <c r="C52" s="157">
        <v>6625</v>
      </c>
      <c r="D52" s="151">
        <v>1.1344317756663818</v>
      </c>
      <c r="E52" s="47">
        <v>328</v>
      </c>
      <c r="F52" s="47">
        <v>2902</v>
      </c>
      <c r="G52" s="488">
        <v>0.11302549965541006</v>
      </c>
      <c r="H52" s="490">
        <v>0.86757169480357543</v>
      </c>
      <c r="I52" s="180">
        <v>0</v>
      </c>
      <c r="J52" s="182">
        <v>15</v>
      </c>
      <c r="K52" s="15">
        <v>123</v>
      </c>
      <c r="L52" s="198">
        <v>1.8566037735849056E-2</v>
      </c>
      <c r="M52" s="490">
        <v>1.578310638148913E-2</v>
      </c>
      <c r="N52" s="200">
        <v>589.79</v>
      </c>
      <c r="O52" s="199">
        <v>11.232811678733109</v>
      </c>
      <c r="P52" s="490">
        <v>1.6203489336043038</v>
      </c>
      <c r="Q52" s="180">
        <v>0</v>
      </c>
      <c r="R52" s="180">
        <v>0</v>
      </c>
      <c r="S52" s="15">
        <v>1748</v>
      </c>
      <c r="T52" s="15">
        <v>266</v>
      </c>
      <c r="U52" s="185">
        <v>0.15217391304347827</v>
      </c>
      <c r="V52" s="491">
        <v>9.8149964282687407E-2</v>
      </c>
      <c r="W52" s="201">
        <v>9992906.0513451658</v>
      </c>
      <c r="X52" s="186">
        <v>593963.44048413483</v>
      </c>
      <c r="Y52" s="186">
        <v>0</v>
      </c>
      <c r="Z52" s="186">
        <v>0</v>
      </c>
      <c r="AA52" s="186">
        <v>233976.62109461965</v>
      </c>
      <c r="AB52" s="186">
        <v>483066.52583078307</v>
      </c>
      <c r="AC52" s="186">
        <v>0</v>
      </c>
      <c r="AD52" s="182">
        <v>0</v>
      </c>
      <c r="AE52" s="186">
        <v>297434.38788698806</v>
      </c>
      <c r="AF52" s="186">
        <v>1608440.9752965253</v>
      </c>
      <c r="AG52" s="206">
        <v>11601347.026641691</v>
      </c>
    </row>
    <row r="53" spans="1:33" s="51" customFormat="1" x14ac:dyDescent="0.25">
      <c r="A53" s="97">
        <v>143</v>
      </c>
      <c r="B53" s="178" t="s">
        <v>58</v>
      </c>
      <c r="C53" s="157">
        <v>6866</v>
      </c>
      <c r="D53" s="151">
        <v>1.1710217386513007</v>
      </c>
      <c r="E53" s="47">
        <v>380</v>
      </c>
      <c r="F53" s="47">
        <v>2832</v>
      </c>
      <c r="G53" s="488">
        <v>0.13418079096045199</v>
      </c>
      <c r="H53" s="490">
        <v>1.0299574571982126</v>
      </c>
      <c r="I53" s="180">
        <v>0</v>
      </c>
      <c r="J53" s="182">
        <v>15</v>
      </c>
      <c r="K53" s="15">
        <v>135</v>
      </c>
      <c r="L53" s="198">
        <v>1.9662103116807456E-2</v>
      </c>
      <c r="M53" s="490">
        <v>1.6879171762447531E-2</v>
      </c>
      <c r="N53" s="200">
        <v>750.41</v>
      </c>
      <c r="O53" s="199">
        <v>9.1496648498820647</v>
      </c>
      <c r="P53" s="490">
        <v>1.9892613252656752</v>
      </c>
      <c r="Q53" s="180">
        <v>0</v>
      </c>
      <c r="R53" s="180">
        <v>0</v>
      </c>
      <c r="S53" s="15">
        <v>1848</v>
      </c>
      <c r="T53" s="15">
        <v>262</v>
      </c>
      <c r="U53" s="185">
        <v>0.14177489177489178</v>
      </c>
      <c r="V53" s="491">
        <v>8.7750943014100913E-2</v>
      </c>
      <c r="W53" s="201">
        <v>10690457.603183294</v>
      </c>
      <c r="X53" s="186">
        <v>730788.22770204348</v>
      </c>
      <c r="Y53" s="186">
        <v>0</v>
      </c>
      <c r="Z53" s="186">
        <v>0</v>
      </c>
      <c r="AA53" s="186">
        <v>259327.77283858994</v>
      </c>
      <c r="AB53" s="186">
        <v>614622.07166733569</v>
      </c>
      <c r="AC53" s="186">
        <v>0</v>
      </c>
      <c r="AD53" s="182">
        <v>0</v>
      </c>
      <c r="AE53" s="186">
        <v>275594.62360319996</v>
      </c>
      <c r="AF53" s="186">
        <v>1880332.6958111711</v>
      </c>
      <c r="AG53" s="206">
        <v>12570790.298994465</v>
      </c>
    </row>
    <row r="54" spans="1:33" s="51" customFormat="1" x14ac:dyDescent="0.25">
      <c r="A54" s="97">
        <v>145</v>
      </c>
      <c r="B54" s="178" t="s">
        <v>59</v>
      </c>
      <c r="C54" s="157">
        <v>12294</v>
      </c>
      <c r="D54" s="151">
        <v>1.1214152745921691</v>
      </c>
      <c r="E54" s="47">
        <v>436</v>
      </c>
      <c r="F54" s="47">
        <v>5626</v>
      </c>
      <c r="G54" s="488">
        <v>7.749733380732314E-2</v>
      </c>
      <c r="H54" s="490">
        <v>0.59486127855183979</v>
      </c>
      <c r="I54" s="180">
        <v>0</v>
      </c>
      <c r="J54" s="182">
        <v>26</v>
      </c>
      <c r="K54" s="15">
        <v>183</v>
      </c>
      <c r="L54" s="198">
        <v>1.488530990727184E-2</v>
      </c>
      <c r="M54" s="490">
        <v>1.2102378552911915E-2</v>
      </c>
      <c r="N54" s="200">
        <v>576.74</v>
      </c>
      <c r="O54" s="199">
        <v>21.316364392967369</v>
      </c>
      <c r="P54" s="490">
        <v>0.85385453586156579</v>
      </c>
      <c r="Q54" s="180">
        <v>0</v>
      </c>
      <c r="R54" s="180">
        <v>0</v>
      </c>
      <c r="S54" s="15">
        <v>3726</v>
      </c>
      <c r="T54" s="15">
        <v>315</v>
      </c>
      <c r="U54" s="185">
        <v>8.4541062801932368E-2</v>
      </c>
      <c r="V54" s="491">
        <v>3.0517114041141505E-2</v>
      </c>
      <c r="W54" s="201">
        <v>18331044.644995429</v>
      </c>
      <c r="X54" s="186">
        <v>755748.62587707629</v>
      </c>
      <c r="Y54" s="186">
        <v>0</v>
      </c>
      <c r="Z54" s="186">
        <v>0</v>
      </c>
      <c r="AA54" s="186">
        <v>332933.91717996285</v>
      </c>
      <c r="AB54" s="186">
        <v>472377.94487469399</v>
      </c>
      <c r="AC54" s="186">
        <v>0</v>
      </c>
      <c r="AD54" s="182">
        <v>0</v>
      </c>
      <c r="AE54" s="186">
        <v>171613.64631796887</v>
      </c>
      <c r="AF54" s="186">
        <v>1732674.1342497021</v>
      </c>
      <c r="AG54" s="206">
        <v>20063718.779245131</v>
      </c>
    </row>
    <row r="55" spans="1:33" s="51" customFormat="1" x14ac:dyDescent="0.25">
      <c r="A55" s="97">
        <v>146</v>
      </c>
      <c r="B55" s="178" t="s">
        <v>60</v>
      </c>
      <c r="C55" s="157">
        <v>4749</v>
      </c>
      <c r="D55" s="151">
        <v>1.7705708023649727</v>
      </c>
      <c r="E55" s="47">
        <v>350</v>
      </c>
      <c r="F55" s="47">
        <v>1882</v>
      </c>
      <c r="G55" s="488">
        <v>0.18597236981934112</v>
      </c>
      <c r="H55" s="490">
        <v>1.4275040991874102</v>
      </c>
      <c r="I55" s="180">
        <v>0</v>
      </c>
      <c r="J55" s="182">
        <v>4</v>
      </c>
      <c r="K55" s="15">
        <v>164</v>
      </c>
      <c r="L55" s="198">
        <v>3.4533586018109075E-2</v>
      </c>
      <c r="M55" s="490">
        <v>3.1750654663749149E-2</v>
      </c>
      <c r="N55" s="200">
        <v>2763.39</v>
      </c>
      <c r="O55" s="199">
        <v>1.7185413568117422</v>
      </c>
      <c r="P55" s="490">
        <v>10.591001696217544</v>
      </c>
      <c r="Q55" s="180">
        <v>0</v>
      </c>
      <c r="R55" s="180">
        <v>0</v>
      </c>
      <c r="S55" s="15">
        <v>1016</v>
      </c>
      <c r="T55" s="15">
        <v>182</v>
      </c>
      <c r="U55" s="185">
        <v>0.17913385826771652</v>
      </c>
      <c r="V55" s="491">
        <v>0.12510990950692566</v>
      </c>
      <c r="W55" s="201">
        <v>11180030.977292206</v>
      </c>
      <c r="X55" s="186">
        <v>700564.28137401806</v>
      </c>
      <c r="Y55" s="186">
        <v>0</v>
      </c>
      <c r="Z55" s="186">
        <v>0</v>
      </c>
      <c r="AA55" s="186">
        <v>337403.0099257885</v>
      </c>
      <c r="AB55" s="186">
        <v>2263350.01749017</v>
      </c>
      <c r="AC55" s="186">
        <v>0</v>
      </c>
      <c r="AD55" s="182">
        <v>0</v>
      </c>
      <c r="AE55" s="186">
        <v>271774.70255681855</v>
      </c>
      <c r="AF55" s="186">
        <v>3573092.0113467947</v>
      </c>
      <c r="AG55" s="206">
        <v>14753122.988639001</v>
      </c>
    </row>
    <row r="56" spans="1:33" s="51" customFormat="1" x14ac:dyDescent="0.25">
      <c r="A56" s="97">
        <v>148</v>
      </c>
      <c r="B56" s="178" t="s">
        <v>61</v>
      </c>
      <c r="C56" s="157">
        <v>6862</v>
      </c>
      <c r="D56" s="151">
        <v>1.0742153607811011</v>
      </c>
      <c r="E56" s="47">
        <v>603</v>
      </c>
      <c r="F56" s="47">
        <v>3400</v>
      </c>
      <c r="G56" s="488">
        <v>0.1773529411764706</v>
      </c>
      <c r="H56" s="490">
        <v>1.3613422831482653</v>
      </c>
      <c r="I56" s="180">
        <v>0</v>
      </c>
      <c r="J56" s="182">
        <v>22</v>
      </c>
      <c r="K56" s="15">
        <v>233</v>
      </c>
      <c r="L56" s="198">
        <v>3.3955115126785194E-2</v>
      </c>
      <c r="M56" s="490">
        <v>3.1172183772425269E-2</v>
      </c>
      <c r="N56" s="200">
        <v>15056.29</v>
      </c>
      <c r="O56" s="199">
        <v>0.45575636494780586</v>
      </c>
      <c r="P56" s="490">
        <v>20</v>
      </c>
      <c r="Q56" s="180">
        <v>0</v>
      </c>
      <c r="R56" s="180">
        <v>0</v>
      </c>
      <c r="S56" s="15">
        <v>2046</v>
      </c>
      <c r="T56" s="15">
        <v>311</v>
      </c>
      <c r="U56" s="185">
        <v>0.1520039100684262</v>
      </c>
      <c r="V56" s="491">
        <v>9.7979961307635338E-2</v>
      </c>
      <c r="W56" s="201">
        <v>9800982.4405481294</v>
      </c>
      <c r="X56" s="186">
        <v>965353.78739119752</v>
      </c>
      <c r="Y56" s="186">
        <v>0</v>
      </c>
      <c r="Z56" s="186">
        <v>0</v>
      </c>
      <c r="AA56" s="186">
        <v>478643.36185528751</v>
      </c>
      <c r="AB56" s="186">
        <v>6175800</v>
      </c>
      <c r="AC56" s="186">
        <v>0</v>
      </c>
      <c r="AD56" s="182">
        <v>0</v>
      </c>
      <c r="AE56" s="186">
        <v>307541.07415098522</v>
      </c>
      <c r="AF56" s="186">
        <v>7927338.223397471</v>
      </c>
      <c r="AG56" s="206">
        <v>17728320.6639456</v>
      </c>
    </row>
    <row r="57" spans="1:33" s="51" customFormat="1" x14ac:dyDescent="0.25">
      <c r="A57" s="97">
        <v>149</v>
      </c>
      <c r="B57" s="178" t="s">
        <v>62</v>
      </c>
      <c r="C57" s="157">
        <v>5321</v>
      </c>
      <c r="D57" s="151">
        <v>0.88561949394444406</v>
      </c>
      <c r="E57" s="47">
        <v>221</v>
      </c>
      <c r="F57" s="47">
        <v>2544</v>
      </c>
      <c r="G57" s="488">
        <v>8.6871069182389932E-2</v>
      </c>
      <c r="H57" s="490">
        <v>0.66681307271139489</v>
      </c>
      <c r="I57" s="180">
        <v>3</v>
      </c>
      <c r="J57" s="182">
        <v>2770</v>
      </c>
      <c r="K57" s="15">
        <v>233</v>
      </c>
      <c r="L57" s="198">
        <v>4.3788761510994173E-2</v>
      </c>
      <c r="M57" s="490">
        <v>4.1005830156634247E-2</v>
      </c>
      <c r="N57" s="200">
        <v>349.89</v>
      </c>
      <c r="O57" s="199">
        <v>15.207636685815542</v>
      </c>
      <c r="P57" s="490">
        <v>1.1968377993925681</v>
      </c>
      <c r="Q57" s="180">
        <v>3</v>
      </c>
      <c r="R57" s="180">
        <v>230</v>
      </c>
      <c r="S57" s="15">
        <v>1705</v>
      </c>
      <c r="T57" s="15">
        <v>230</v>
      </c>
      <c r="U57" s="185">
        <v>0.13489736070381231</v>
      </c>
      <c r="V57" s="491">
        <v>8.0873411943021445E-2</v>
      </c>
      <c r="W57" s="201">
        <v>6265676.4603758883</v>
      </c>
      <c r="X57" s="186">
        <v>366661.93127179029</v>
      </c>
      <c r="Y57" s="186">
        <v>118657.76790000001</v>
      </c>
      <c r="Z57" s="186">
        <v>820668.17700000003</v>
      </c>
      <c r="AA57" s="186">
        <v>488239.56053803337</v>
      </c>
      <c r="AB57" s="186">
        <v>286576.82687555347</v>
      </c>
      <c r="AC57" s="186">
        <v>0</v>
      </c>
      <c r="AD57" s="182">
        <v>73772.5</v>
      </c>
      <c r="AE57" s="186">
        <v>196840.37072008793</v>
      </c>
      <c r="AF57" s="186">
        <v>2351417.134305466</v>
      </c>
      <c r="AG57" s="206">
        <v>8617093.5946813542</v>
      </c>
    </row>
    <row r="58" spans="1:33" s="51" customFormat="1" x14ac:dyDescent="0.25">
      <c r="A58" s="97">
        <v>151</v>
      </c>
      <c r="B58" s="178" t="s">
        <v>63</v>
      </c>
      <c r="C58" s="157">
        <v>1925</v>
      </c>
      <c r="D58" s="151">
        <v>1.656301466387619</v>
      </c>
      <c r="E58" s="47">
        <v>62</v>
      </c>
      <c r="F58" s="47">
        <v>831</v>
      </c>
      <c r="G58" s="488">
        <v>7.4608904933814682E-2</v>
      </c>
      <c r="H58" s="490">
        <v>0.57269000622170796</v>
      </c>
      <c r="I58" s="180">
        <v>0</v>
      </c>
      <c r="J58" s="182">
        <v>17</v>
      </c>
      <c r="K58" s="15">
        <v>70</v>
      </c>
      <c r="L58" s="198">
        <v>3.6363636363636362E-2</v>
      </c>
      <c r="M58" s="490">
        <v>3.3580705009276436E-2</v>
      </c>
      <c r="N58" s="200">
        <v>642.38</v>
      </c>
      <c r="O58" s="199">
        <v>2.9966686385005761</v>
      </c>
      <c r="P58" s="490">
        <v>6.0737694489038718</v>
      </c>
      <c r="Q58" s="180">
        <v>0</v>
      </c>
      <c r="R58" s="180">
        <v>0</v>
      </c>
      <c r="S58" s="15">
        <v>465</v>
      </c>
      <c r="T58" s="15">
        <v>96</v>
      </c>
      <c r="U58" s="185">
        <v>0.20645161290322581</v>
      </c>
      <c r="V58" s="491">
        <v>0.15242766414243494</v>
      </c>
      <c r="W58" s="201">
        <v>4239334.2447962388</v>
      </c>
      <c r="X58" s="186">
        <v>113924.93659268126</v>
      </c>
      <c r="Y58" s="186">
        <v>0</v>
      </c>
      <c r="Z58" s="186">
        <v>0</v>
      </c>
      <c r="AA58" s="186">
        <v>144648.73571428569</v>
      </c>
      <c r="AB58" s="186">
        <v>526140.27851129789</v>
      </c>
      <c r="AC58" s="186">
        <v>0</v>
      </c>
      <c r="AD58" s="182">
        <v>0</v>
      </c>
      <c r="AE58" s="186">
        <v>134217.66460416274</v>
      </c>
      <c r="AF58" s="186">
        <v>918931.61542242765</v>
      </c>
      <c r="AG58" s="206">
        <v>5158265.8602186665</v>
      </c>
    </row>
    <row r="59" spans="1:33" s="51" customFormat="1" x14ac:dyDescent="0.25">
      <c r="A59" s="97">
        <v>152</v>
      </c>
      <c r="B59" s="178" t="s">
        <v>64</v>
      </c>
      <c r="C59" s="157">
        <v>4471</v>
      </c>
      <c r="D59" s="151">
        <v>1.1473867499402413</v>
      </c>
      <c r="E59" s="47">
        <v>186</v>
      </c>
      <c r="F59" s="47">
        <v>1970</v>
      </c>
      <c r="G59" s="488">
        <v>9.4416243654822332E-2</v>
      </c>
      <c r="H59" s="490">
        <v>0.72472902817802942</v>
      </c>
      <c r="I59" s="180">
        <v>0</v>
      </c>
      <c r="J59" s="182">
        <v>34</v>
      </c>
      <c r="K59" s="15">
        <v>42</v>
      </c>
      <c r="L59" s="198">
        <v>9.3938716170878997E-3</v>
      </c>
      <c r="M59" s="490">
        <v>6.610940262727974E-3</v>
      </c>
      <c r="N59" s="200">
        <v>354.13</v>
      </c>
      <c r="O59" s="199">
        <v>12.62530709061644</v>
      </c>
      <c r="P59" s="490">
        <v>1.4416341950637241</v>
      </c>
      <c r="Q59" s="180">
        <v>0</v>
      </c>
      <c r="R59" s="180">
        <v>0</v>
      </c>
      <c r="S59" s="15">
        <v>1224</v>
      </c>
      <c r="T59" s="15">
        <v>135</v>
      </c>
      <c r="U59" s="185">
        <v>0.11029411764705882</v>
      </c>
      <c r="V59" s="491">
        <v>5.6270168886267957E-2</v>
      </c>
      <c r="W59" s="201">
        <v>6820905.6043067351</v>
      </c>
      <c r="X59" s="186">
        <v>334848.82853824343</v>
      </c>
      <c r="Y59" s="186">
        <v>0</v>
      </c>
      <c r="Z59" s="186">
        <v>0</v>
      </c>
      <c r="AA59" s="186">
        <v>66139.666586270861</v>
      </c>
      <c r="AB59" s="186">
        <v>290049.59187584597</v>
      </c>
      <c r="AC59" s="186">
        <v>0</v>
      </c>
      <c r="AD59" s="182">
        <v>0</v>
      </c>
      <c r="AE59" s="186">
        <v>115079.51901489837</v>
      </c>
      <c r="AF59" s="186">
        <v>806117.60601525847</v>
      </c>
      <c r="AG59" s="206">
        <v>7627023.2103219936</v>
      </c>
    </row>
    <row r="60" spans="1:33" s="51" customFormat="1" x14ac:dyDescent="0.25">
      <c r="A60" s="97">
        <v>153</v>
      </c>
      <c r="B60" s="178" t="s">
        <v>65</v>
      </c>
      <c r="C60" s="157">
        <v>26075</v>
      </c>
      <c r="D60" s="151">
        <v>1.372071788073512</v>
      </c>
      <c r="E60" s="47">
        <v>2127</v>
      </c>
      <c r="F60" s="47">
        <v>11563</v>
      </c>
      <c r="G60" s="488">
        <v>0.18394880221395832</v>
      </c>
      <c r="H60" s="490">
        <v>1.4119714098181617</v>
      </c>
      <c r="I60" s="180">
        <v>0</v>
      </c>
      <c r="J60" s="182">
        <v>37</v>
      </c>
      <c r="K60" s="15">
        <v>1715</v>
      </c>
      <c r="L60" s="198">
        <v>6.5771812080536909E-2</v>
      </c>
      <c r="M60" s="490">
        <v>6.2988880726176977E-2</v>
      </c>
      <c r="N60" s="200">
        <v>155</v>
      </c>
      <c r="O60" s="199">
        <v>168.2258064516129</v>
      </c>
      <c r="P60" s="490">
        <v>0.10819430626565829</v>
      </c>
      <c r="Q60" s="180">
        <v>0</v>
      </c>
      <c r="R60" s="180">
        <v>0</v>
      </c>
      <c r="S60" s="15">
        <v>7294</v>
      </c>
      <c r="T60" s="15">
        <v>1037</v>
      </c>
      <c r="U60" s="185">
        <v>0.14217164792980533</v>
      </c>
      <c r="V60" s="491">
        <v>8.8147699169014465E-2</v>
      </c>
      <c r="W60" s="201">
        <v>47569511.419130251</v>
      </c>
      <c r="X60" s="186">
        <v>3804684.7471676255</v>
      </c>
      <c r="Y60" s="186">
        <v>0</v>
      </c>
      <c r="Z60" s="186">
        <v>0</v>
      </c>
      <c r="AA60" s="186">
        <v>3675211.2474025968</v>
      </c>
      <c r="AB60" s="186">
        <v>126952.49411446681</v>
      </c>
      <c r="AC60" s="186">
        <v>0</v>
      </c>
      <c r="AD60" s="182">
        <v>0</v>
      </c>
      <c r="AE60" s="186">
        <v>1051357.5734426973</v>
      </c>
      <c r="AF60" s="186">
        <v>8658206.0621273816</v>
      </c>
      <c r="AG60" s="206">
        <v>56227717.481257632</v>
      </c>
    </row>
    <row r="61" spans="1:33" s="51" customFormat="1" x14ac:dyDescent="0.25">
      <c r="A61" s="97">
        <v>165</v>
      </c>
      <c r="B61" s="178" t="s">
        <v>66</v>
      </c>
      <c r="C61" s="157">
        <v>16237</v>
      </c>
      <c r="D61" s="151">
        <v>0.97301698312579077</v>
      </c>
      <c r="E61" s="47">
        <v>791</v>
      </c>
      <c r="F61" s="47">
        <v>7585</v>
      </c>
      <c r="G61" s="488">
        <v>0.1042847725774555</v>
      </c>
      <c r="H61" s="490">
        <v>0.80047880489858869</v>
      </c>
      <c r="I61" s="180">
        <v>0</v>
      </c>
      <c r="J61" s="182">
        <v>67</v>
      </c>
      <c r="K61" s="15">
        <v>488</v>
      </c>
      <c r="L61" s="198">
        <v>3.0054813081234217E-2</v>
      </c>
      <c r="M61" s="490">
        <v>2.7271881726874291E-2</v>
      </c>
      <c r="N61" s="200">
        <v>547.41</v>
      </c>
      <c r="O61" s="199">
        <v>29.661496867064908</v>
      </c>
      <c r="P61" s="490">
        <v>0.6136262949434288</v>
      </c>
      <c r="Q61" s="180">
        <v>0</v>
      </c>
      <c r="R61" s="180">
        <v>0</v>
      </c>
      <c r="S61" s="15">
        <v>5133</v>
      </c>
      <c r="T61" s="15">
        <v>676</v>
      </c>
      <c r="U61" s="185">
        <v>0.13169686343269044</v>
      </c>
      <c r="V61" s="491">
        <v>7.7672914671899573E-2</v>
      </c>
      <c r="W61" s="201">
        <v>21006502.511001002</v>
      </c>
      <c r="X61" s="186">
        <v>1343148.6658600008</v>
      </c>
      <c r="Y61" s="186">
        <v>0</v>
      </c>
      <c r="Z61" s="186">
        <v>0</v>
      </c>
      <c r="AA61" s="186">
        <v>990866.15397031524</v>
      </c>
      <c r="AB61" s="186">
        <v>448355.25679484045</v>
      </c>
      <c r="AC61" s="186">
        <v>0</v>
      </c>
      <c r="AD61" s="182">
        <v>0</v>
      </c>
      <c r="AE61" s="186">
        <v>576886.72134465002</v>
      </c>
      <c r="AF61" s="186">
        <v>3359256.7979698069</v>
      </c>
      <c r="AG61" s="206">
        <v>24365759.308970809</v>
      </c>
    </row>
    <row r="62" spans="1:33" s="51" customFormat="1" x14ac:dyDescent="0.25">
      <c r="A62" s="97">
        <v>167</v>
      </c>
      <c r="B62" s="178" t="s">
        <v>67</v>
      </c>
      <c r="C62" s="157">
        <v>76935</v>
      </c>
      <c r="D62" s="151">
        <v>1.1350174206734263</v>
      </c>
      <c r="E62" s="47">
        <v>6059</v>
      </c>
      <c r="F62" s="47">
        <v>35429</v>
      </c>
      <c r="G62" s="488">
        <v>0.17101809252307432</v>
      </c>
      <c r="H62" s="490">
        <v>1.3127166597331328</v>
      </c>
      <c r="I62" s="180">
        <v>0</v>
      </c>
      <c r="J62" s="182">
        <v>69</v>
      </c>
      <c r="K62" s="15">
        <v>3969</v>
      </c>
      <c r="L62" s="198">
        <v>5.1589003704425811E-2</v>
      </c>
      <c r="M62" s="490">
        <v>4.8806072350065885E-2</v>
      </c>
      <c r="N62" s="200">
        <v>2381.69</v>
      </c>
      <c r="O62" s="199">
        <v>32.30269262582452</v>
      </c>
      <c r="P62" s="490">
        <v>0.56345378497835308</v>
      </c>
      <c r="Q62" s="180">
        <v>0</v>
      </c>
      <c r="R62" s="180">
        <v>0</v>
      </c>
      <c r="S62" s="15">
        <v>21667</v>
      </c>
      <c r="T62" s="15">
        <v>1982</v>
      </c>
      <c r="U62" s="185">
        <v>9.1475515761295978E-2</v>
      </c>
      <c r="V62" s="491">
        <v>3.7451567000505115E-2</v>
      </c>
      <c r="W62" s="201">
        <v>116105829.22034974</v>
      </c>
      <c r="X62" s="186">
        <v>10436705.101420196</v>
      </c>
      <c r="Y62" s="186">
        <v>0</v>
      </c>
      <c r="Z62" s="186">
        <v>0</v>
      </c>
      <c r="AA62" s="186">
        <v>8402178.7400927637</v>
      </c>
      <c r="AB62" s="186">
        <v>1950719.2626289316</v>
      </c>
      <c r="AC62" s="186">
        <v>0</v>
      </c>
      <c r="AD62" s="182">
        <v>0</v>
      </c>
      <c r="AE62" s="186">
        <v>1317980.853632042</v>
      </c>
      <c r="AF62" s="186">
        <v>22107583.957773939</v>
      </c>
      <c r="AG62" s="206">
        <v>138213413.17812368</v>
      </c>
    </row>
    <row r="63" spans="1:33" s="51" customFormat="1" x14ac:dyDescent="0.25">
      <c r="A63" s="97">
        <v>169</v>
      </c>
      <c r="B63" s="178" t="s">
        <v>68</v>
      </c>
      <c r="C63" s="157">
        <v>5061</v>
      </c>
      <c r="D63" s="151">
        <v>0.99130910260400773</v>
      </c>
      <c r="E63" s="47">
        <v>218</v>
      </c>
      <c r="F63" s="47">
        <v>2404</v>
      </c>
      <c r="G63" s="488">
        <v>9.0682196339434279E-2</v>
      </c>
      <c r="H63" s="490">
        <v>0.69606687877134998</v>
      </c>
      <c r="I63" s="180">
        <v>0</v>
      </c>
      <c r="J63" s="182">
        <v>23</v>
      </c>
      <c r="K63" s="15">
        <v>129</v>
      </c>
      <c r="L63" s="198">
        <v>2.5489033787788974E-2</v>
      </c>
      <c r="M63" s="490">
        <v>2.2706102433429048E-2</v>
      </c>
      <c r="N63" s="200">
        <v>180.42</v>
      </c>
      <c r="O63" s="199">
        <v>28.051213834386434</v>
      </c>
      <c r="P63" s="490">
        <v>0.64885158027284606</v>
      </c>
      <c r="Q63" s="180">
        <v>0</v>
      </c>
      <c r="R63" s="180">
        <v>0</v>
      </c>
      <c r="S63" s="15">
        <v>1506</v>
      </c>
      <c r="T63" s="15">
        <v>207</v>
      </c>
      <c r="U63" s="185">
        <v>0.13745019920318724</v>
      </c>
      <c r="V63" s="491">
        <v>8.3426250442396377E-2</v>
      </c>
      <c r="W63" s="201">
        <v>6670723.9739709683</v>
      </c>
      <c r="X63" s="186">
        <v>364045.58088754263</v>
      </c>
      <c r="Y63" s="186">
        <v>0</v>
      </c>
      <c r="Z63" s="186">
        <v>0</v>
      </c>
      <c r="AA63" s="186">
        <v>257142.00662337663</v>
      </c>
      <c r="AB63" s="186">
        <v>147772.70314923933</v>
      </c>
      <c r="AC63" s="186">
        <v>0</v>
      </c>
      <c r="AD63" s="182">
        <v>0</v>
      </c>
      <c r="AE63" s="186">
        <v>193131.98835092378</v>
      </c>
      <c r="AF63" s="186">
        <v>962092.27901108284</v>
      </c>
      <c r="AG63" s="206">
        <v>7632816.2529820511</v>
      </c>
    </row>
    <row r="64" spans="1:33" s="51" customFormat="1" x14ac:dyDescent="0.25">
      <c r="A64" s="97">
        <v>171</v>
      </c>
      <c r="B64" s="178" t="s">
        <v>69</v>
      </c>
      <c r="C64" s="157">
        <v>4689</v>
      </c>
      <c r="D64" s="151">
        <v>1.3062701733978741</v>
      </c>
      <c r="E64" s="47">
        <v>214</v>
      </c>
      <c r="F64" s="47">
        <v>2057</v>
      </c>
      <c r="G64" s="488">
        <v>0.10403500243072436</v>
      </c>
      <c r="H64" s="490">
        <v>0.79856159586017239</v>
      </c>
      <c r="I64" s="180">
        <v>0</v>
      </c>
      <c r="J64" s="182">
        <v>19</v>
      </c>
      <c r="K64" s="15">
        <v>170</v>
      </c>
      <c r="L64" s="198">
        <v>3.6255065045851992E-2</v>
      </c>
      <c r="M64" s="490">
        <v>3.3472133691492066E-2</v>
      </c>
      <c r="N64" s="200">
        <v>574.9</v>
      </c>
      <c r="O64" s="199">
        <v>8.1562010784484258</v>
      </c>
      <c r="P64" s="490">
        <v>2.23156273980381</v>
      </c>
      <c r="Q64" s="180">
        <v>0</v>
      </c>
      <c r="R64" s="180">
        <v>0</v>
      </c>
      <c r="S64" s="15">
        <v>1240</v>
      </c>
      <c r="T64" s="15">
        <v>181</v>
      </c>
      <c r="U64" s="185">
        <v>0.14596774193548387</v>
      </c>
      <c r="V64" s="491">
        <v>9.1943793174693006E-2</v>
      </c>
      <c r="W64" s="201">
        <v>8144056.5829529362</v>
      </c>
      <c r="X64" s="186">
        <v>386952.01307761593</v>
      </c>
      <c r="Y64" s="186">
        <v>0</v>
      </c>
      <c r="Z64" s="186">
        <v>0</v>
      </c>
      <c r="AA64" s="186">
        <v>351202.60517625225</v>
      </c>
      <c r="AB64" s="186">
        <v>470870.89591230289</v>
      </c>
      <c r="AC64" s="186">
        <v>0</v>
      </c>
      <c r="AD64" s="182">
        <v>0</v>
      </c>
      <c r="AE64" s="186">
        <v>197204.94417903631</v>
      </c>
      <c r="AF64" s="186">
        <v>1406230.4583452055</v>
      </c>
      <c r="AG64" s="206">
        <v>9550287.0412981417</v>
      </c>
    </row>
    <row r="65" spans="1:33" s="51" customFormat="1" x14ac:dyDescent="0.25">
      <c r="A65" s="97">
        <v>172</v>
      </c>
      <c r="B65" s="178" t="s">
        <v>70</v>
      </c>
      <c r="C65" s="157">
        <v>4297</v>
      </c>
      <c r="D65" s="151">
        <v>1.4199169855856177</v>
      </c>
      <c r="E65" s="47">
        <v>225</v>
      </c>
      <c r="F65" s="47">
        <v>1748</v>
      </c>
      <c r="G65" s="488">
        <v>0.12871853546910755</v>
      </c>
      <c r="H65" s="490">
        <v>0.98802976593806613</v>
      </c>
      <c r="I65" s="180">
        <v>0</v>
      </c>
      <c r="J65" s="182">
        <v>9</v>
      </c>
      <c r="K65" s="15">
        <v>92</v>
      </c>
      <c r="L65" s="198">
        <v>2.1410286246218293E-2</v>
      </c>
      <c r="M65" s="490">
        <v>1.8627354891858367E-2</v>
      </c>
      <c r="N65" s="200">
        <v>867.03</v>
      </c>
      <c r="O65" s="199">
        <v>4.9559992157134127</v>
      </c>
      <c r="P65" s="490">
        <v>3.6725337581380404</v>
      </c>
      <c r="Q65" s="180">
        <v>3</v>
      </c>
      <c r="R65" s="180">
        <v>271</v>
      </c>
      <c r="S65" s="15">
        <v>1030</v>
      </c>
      <c r="T65" s="15">
        <v>185</v>
      </c>
      <c r="U65" s="185">
        <v>0.1796116504854369</v>
      </c>
      <c r="V65" s="491">
        <v>0.12558770172464603</v>
      </c>
      <c r="W65" s="201">
        <v>8112521.2461425774</v>
      </c>
      <c r="X65" s="186">
        <v>438736.57386373484</v>
      </c>
      <c r="Y65" s="186">
        <v>0</v>
      </c>
      <c r="Z65" s="186">
        <v>0</v>
      </c>
      <c r="AA65" s="186">
        <v>179106.20881261598</v>
      </c>
      <c r="AB65" s="186">
        <v>710139.49014236219</v>
      </c>
      <c r="AC65" s="186">
        <v>0</v>
      </c>
      <c r="AD65" s="182">
        <v>86923.25</v>
      </c>
      <c r="AE65" s="186">
        <v>246846.86506884798</v>
      </c>
      <c r="AF65" s="186">
        <v>1661752.3878875617</v>
      </c>
      <c r="AG65" s="206">
        <v>9774273.6340301391</v>
      </c>
    </row>
    <row r="66" spans="1:33" s="51" customFormat="1" x14ac:dyDescent="0.25">
      <c r="A66" s="97">
        <v>176</v>
      </c>
      <c r="B66" s="178" t="s">
        <v>71</v>
      </c>
      <c r="C66" s="157">
        <v>4527</v>
      </c>
      <c r="D66" s="151">
        <v>1.6815469886485164</v>
      </c>
      <c r="E66" s="47">
        <v>311</v>
      </c>
      <c r="F66" s="47">
        <v>1754</v>
      </c>
      <c r="G66" s="488">
        <v>0.17730900798175597</v>
      </c>
      <c r="H66" s="490">
        <v>1.3610050566258176</v>
      </c>
      <c r="I66" s="180">
        <v>0</v>
      </c>
      <c r="J66" s="182">
        <v>3</v>
      </c>
      <c r="K66" s="15">
        <v>95</v>
      </c>
      <c r="L66" s="198">
        <v>2.0985199911641262E-2</v>
      </c>
      <c r="M66" s="490">
        <v>1.8202268557281336E-2</v>
      </c>
      <c r="N66" s="200">
        <v>1501.7</v>
      </c>
      <c r="O66" s="199">
        <v>3.0145834720649929</v>
      </c>
      <c r="P66" s="490">
        <v>6.0376747214584192</v>
      </c>
      <c r="Q66" s="180">
        <v>3</v>
      </c>
      <c r="R66" s="180">
        <v>185</v>
      </c>
      <c r="S66" s="15">
        <v>1019</v>
      </c>
      <c r="T66" s="15">
        <v>184</v>
      </c>
      <c r="U66" s="185">
        <v>0.18056918547595682</v>
      </c>
      <c r="V66" s="491">
        <v>0.12654523671516596</v>
      </c>
      <c r="W66" s="201">
        <v>10121550.381401045</v>
      </c>
      <c r="X66" s="186">
        <v>636705.63057160017</v>
      </c>
      <c r="Y66" s="186">
        <v>0</v>
      </c>
      <c r="Z66" s="186">
        <v>0</v>
      </c>
      <c r="AA66" s="186">
        <v>184386.92035250462</v>
      </c>
      <c r="AB66" s="186">
        <v>1229964.9058819017</v>
      </c>
      <c r="AC66" s="186">
        <v>0</v>
      </c>
      <c r="AD66" s="182">
        <v>59338.75</v>
      </c>
      <c r="AE66" s="186">
        <v>262042.32650094325</v>
      </c>
      <c r="AF66" s="186">
        <v>2372438.5333069507</v>
      </c>
      <c r="AG66" s="206">
        <v>12493988.914707996</v>
      </c>
    </row>
    <row r="67" spans="1:33" s="51" customFormat="1" x14ac:dyDescent="0.25">
      <c r="A67" s="97">
        <v>177</v>
      </c>
      <c r="B67" s="178" t="s">
        <v>72</v>
      </c>
      <c r="C67" s="157">
        <v>1800</v>
      </c>
      <c r="D67" s="151">
        <v>1.1756330147197909</v>
      </c>
      <c r="E67" s="47">
        <v>65</v>
      </c>
      <c r="F67" s="47">
        <v>768</v>
      </c>
      <c r="G67" s="488">
        <v>8.4635416666666671E-2</v>
      </c>
      <c r="H67" s="490">
        <v>0.64965244216367524</v>
      </c>
      <c r="I67" s="180">
        <v>0</v>
      </c>
      <c r="J67" s="182">
        <v>4</v>
      </c>
      <c r="K67" s="15">
        <v>19</v>
      </c>
      <c r="L67" s="198">
        <v>1.0555555555555556E-2</v>
      </c>
      <c r="M67" s="490">
        <v>7.7726242011956301E-3</v>
      </c>
      <c r="N67" s="200">
        <v>258.5</v>
      </c>
      <c r="O67" s="199">
        <v>6.9632495164410058</v>
      </c>
      <c r="P67" s="490">
        <v>2.613876521592168</v>
      </c>
      <c r="Q67" s="180">
        <v>0</v>
      </c>
      <c r="R67" s="180">
        <v>0</v>
      </c>
      <c r="S67" s="15">
        <v>488</v>
      </c>
      <c r="T67" s="15">
        <v>86</v>
      </c>
      <c r="U67" s="185">
        <v>0.17622950819672131</v>
      </c>
      <c r="V67" s="491">
        <v>0.12220555943593045</v>
      </c>
      <c r="W67" s="201">
        <v>2813661.3042571112</v>
      </c>
      <c r="X67" s="186">
        <v>120843.15007174955</v>
      </c>
      <c r="Y67" s="186">
        <v>0</v>
      </c>
      <c r="Z67" s="186">
        <v>0</v>
      </c>
      <c r="AA67" s="186">
        <v>31306.48248608534</v>
      </c>
      <c r="AB67" s="186">
        <v>211723.9982489656</v>
      </c>
      <c r="AC67" s="186">
        <v>0</v>
      </c>
      <c r="AD67" s="182">
        <v>0</v>
      </c>
      <c r="AE67" s="186">
        <v>100618.68059492995</v>
      </c>
      <c r="AF67" s="186">
        <v>464492.3114017304</v>
      </c>
      <c r="AG67" s="206">
        <v>3278153.6156588416</v>
      </c>
    </row>
    <row r="68" spans="1:33" s="51" customFormat="1" x14ac:dyDescent="0.25">
      <c r="A68" s="97">
        <v>178</v>
      </c>
      <c r="B68" s="178" t="s">
        <v>73</v>
      </c>
      <c r="C68" s="157">
        <v>5932</v>
      </c>
      <c r="D68" s="151">
        <v>1.6014728109535636</v>
      </c>
      <c r="E68" s="47">
        <v>271</v>
      </c>
      <c r="F68" s="47">
        <v>2574</v>
      </c>
      <c r="G68" s="488">
        <v>0.10528360528360528</v>
      </c>
      <c r="H68" s="490">
        <v>0.80814573834583336</v>
      </c>
      <c r="I68" s="180">
        <v>0</v>
      </c>
      <c r="J68" s="182">
        <v>19</v>
      </c>
      <c r="K68" s="15">
        <v>131</v>
      </c>
      <c r="L68" s="198">
        <v>2.2083614295347269E-2</v>
      </c>
      <c r="M68" s="490">
        <v>1.9300682940987343E-2</v>
      </c>
      <c r="N68" s="200">
        <v>1163.19</v>
      </c>
      <c r="O68" s="199">
        <v>5.099768739414885</v>
      </c>
      <c r="P68" s="490">
        <v>3.5689999596141364</v>
      </c>
      <c r="Q68" s="180">
        <v>0</v>
      </c>
      <c r="R68" s="180">
        <v>0</v>
      </c>
      <c r="S68" s="15">
        <v>1412</v>
      </c>
      <c r="T68" s="15">
        <v>202</v>
      </c>
      <c r="U68" s="185">
        <v>0.14305949008498584</v>
      </c>
      <c r="V68" s="491">
        <v>8.9035541324194972E-2</v>
      </c>
      <c r="W68" s="201">
        <v>12631305.854435258</v>
      </c>
      <c r="X68" s="186">
        <v>495403.74652310577</v>
      </c>
      <c r="Y68" s="186">
        <v>0</v>
      </c>
      <c r="Z68" s="186">
        <v>0</v>
      </c>
      <c r="AA68" s="186">
        <v>256193.38823747679</v>
      </c>
      <c r="AB68" s="186">
        <v>952708.84921939753</v>
      </c>
      <c r="AC68" s="186">
        <v>0</v>
      </c>
      <c r="AD68" s="182">
        <v>0</v>
      </c>
      <c r="AE68" s="186">
        <v>241590.4125378287</v>
      </c>
      <c r="AF68" s="186">
        <v>1945896.3965178076</v>
      </c>
      <c r="AG68" s="206">
        <v>14577202.250953065</v>
      </c>
    </row>
    <row r="69" spans="1:33" s="51" customFormat="1" x14ac:dyDescent="0.25">
      <c r="A69" s="97">
        <v>179</v>
      </c>
      <c r="B69" s="178" t="s">
        <v>74</v>
      </c>
      <c r="C69" s="157">
        <v>143420</v>
      </c>
      <c r="D69" s="151">
        <v>0.95307682371161329</v>
      </c>
      <c r="E69" s="47">
        <v>10639</v>
      </c>
      <c r="F69" s="47">
        <v>69211</v>
      </c>
      <c r="G69" s="488">
        <v>0.15371833957029951</v>
      </c>
      <c r="H69" s="490">
        <v>1.1799255990018778</v>
      </c>
      <c r="I69" s="180">
        <v>0</v>
      </c>
      <c r="J69" s="182">
        <v>296</v>
      </c>
      <c r="K69" s="15">
        <v>7723</v>
      </c>
      <c r="L69" s="198">
        <v>5.3848835587784132E-2</v>
      </c>
      <c r="M69" s="490">
        <v>5.1065904233424206E-2</v>
      </c>
      <c r="N69" s="200">
        <v>1171.02</v>
      </c>
      <c r="O69" s="199">
        <v>122.47442400642176</v>
      </c>
      <c r="P69" s="490">
        <v>0.14861122697795923</v>
      </c>
      <c r="Q69" s="180">
        <v>3</v>
      </c>
      <c r="R69" s="180">
        <v>443</v>
      </c>
      <c r="S69" s="15">
        <v>44206</v>
      </c>
      <c r="T69" s="15">
        <v>3810</v>
      </c>
      <c r="U69" s="185">
        <v>8.6187395376193271E-2</v>
      </c>
      <c r="V69" s="491">
        <v>3.2163446615402408E-2</v>
      </c>
      <c r="W69" s="201">
        <v>181746127.50977546</v>
      </c>
      <c r="X69" s="186">
        <v>17487704.20511049</v>
      </c>
      <c r="Y69" s="186">
        <v>0</v>
      </c>
      <c r="Z69" s="186">
        <v>0</v>
      </c>
      <c r="AA69" s="186">
        <v>16388335.386307977</v>
      </c>
      <c r="AB69" s="186">
        <v>959121.99779305106</v>
      </c>
      <c r="AC69" s="186">
        <v>0</v>
      </c>
      <c r="AD69" s="182">
        <v>142092.25</v>
      </c>
      <c r="AE69" s="186">
        <v>2110024.2619422274</v>
      </c>
      <c r="AF69" s="186">
        <v>37087278.101153761</v>
      </c>
      <c r="AG69" s="206">
        <v>218833405.61092922</v>
      </c>
    </row>
    <row r="70" spans="1:33" s="51" customFormat="1" x14ac:dyDescent="0.25">
      <c r="A70" s="97">
        <v>181</v>
      </c>
      <c r="B70" s="178" t="s">
        <v>75</v>
      </c>
      <c r="C70" s="157">
        <v>1707</v>
      </c>
      <c r="D70" s="151">
        <v>1.0879381455953523</v>
      </c>
      <c r="E70" s="47">
        <v>81</v>
      </c>
      <c r="F70" s="47">
        <v>756</v>
      </c>
      <c r="G70" s="488">
        <v>0.10714285714285714</v>
      </c>
      <c r="H70" s="490">
        <v>0.82241715755225686</v>
      </c>
      <c r="I70" s="180">
        <v>0</v>
      </c>
      <c r="J70" s="182">
        <v>3</v>
      </c>
      <c r="K70" s="15">
        <v>35</v>
      </c>
      <c r="L70" s="198">
        <v>2.0503807850029292E-2</v>
      </c>
      <c r="M70" s="490">
        <v>1.7720876495669367E-2</v>
      </c>
      <c r="N70" s="200">
        <v>214.63</v>
      </c>
      <c r="O70" s="199">
        <v>7.9532218236034105</v>
      </c>
      <c r="P70" s="490">
        <v>2.2885158780554042</v>
      </c>
      <c r="Q70" s="180">
        <v>0</v>
      </c>
      <c r="R70" s="180">
        <v>0</v>
      </c>
      <c r="S70" s="15">
        <v>439</v>
      </c>
      <c r="T70" s="15">
        <v>65</v>
      </c>
      <c r="U70" s="185">
        <v>0.1480637813211845</v>
      </c>
      <c r="V70" s="491">
        <v>9.4039832560393638E-2</v>
      </c>
      <c r="W70" s="201">
        <v>2469251.1493690624</v>
      </c>
      <c r="X70" s="186">
        <v>145075.52152789553</v>
      </c>
      <c r="Y70" s="186">
        <v>0</v>
      </c>
      <c r="Z70" s="186">
        <v>0</v>
      </c>
      <c r="AA70" s="186">
        <v>67688.17712430426</v>
      </c>
      <c r="AB70" s="186">
        <v>175792.34717282589</v>
      </c>
      <c r="AC70" s="186">
        <v>0</v>
      </c>
      <c r="AD70" s="182">
        <v>0</v>
      </c>
      <c r="AE70" s="186">
        <v>73427.800258086369</v>
      </c>
      <c r="AF70" s="186">
        <v>461983.84608311253</v>
      </c>
      <c r="AG70" s="206">
        <v>2931234.9954521749</v>
      </c>
    </row>
    <row r="71" spans="1:33" s="51" customFormat="1" x14ac:dyDescent="0.25">
      <c r="A71" s="97">
        <v>182</v>
      </c>
      <c r="B71" s="178" t="s">
        <v>76</v>
      </c>
      <c r="C71" s="157">
        <v>19887</v>
      </c>
      <c r="D71" s="151">
        <v>1.3342473549740523</v>
      </c>
      <c r="E71" s="47">
        <v>1256</v>
      </c>
      <c r="F71" s="47">
        <v>8814</v>
      </c>
      <c r="G71" s="488">
        <v>0.14250056727932833</v>
      </c>
      <c r="H71" s="490">
        <v>1.0938191739201939</v>
      </c>
      <c r="I71" s="180">
        <v>0</v>
      </c>
      <c r="J71" s="182">
        <v>31</v>
      </c>
      <c r="K71" s="15">
        <v>448</v>
      </c>
      <c r="L71" s="198">
        <v>2.2527279127067933E-2</v>
      </c>
      <c r="M71" s="490">
        <v>1.9744347772708008E-2</v>
      </c>
      <c r="N71" s="200">
        <v>1571.37</v>
      </c>
      <c r="O71" s="199">
        <v>12.655835353863191</v>
      </c>
      <c r="P71" s="490">
        <v>1.4381567013241277</v>
      </c>
      <c r="Q71" s="180">
        <v>0</v>
      </c>
      <c r="R71" s="180">
        <v>0</v>
      </c>
      <c r="S71" s="15">
        <v>5222</v>
      </c>
      <c r="T71" s="15">
        <v>592</v>
      </c>
      <c r="U71" s="185">
        <v>0.11336652623515894</v>
      </c>
      <c r="V71" s="491">
        <v>5.934257747436808E-2</v>
      </c>
      <c r="W71" s="201">
        <v>35280372.620014362</v>
      </c>
      <c r="X71" s="186">
        <v>2247932.4827603376</v>
      </c>
      <c r="Y71" s="186">
        <v>0</v>
      </c>
      <c r="Z71" s="186">
        <v>0</v>
      </c>
      <c r="AA71" s="186">
        <v>878630.27623376611</v>
      </c>
      <c r="AB71" s="186">
        <v>1287028.0043654817</v>
      </c>
      <c r="AC71" s="186">
        <v>0</v>
      </c>
      <c r="AD71" s="182">
        <v>0</v>
      </c>
      <c r="AE71" s="186">
        <v>539822.30932442821</v>
      </c>
      <c r="AF71" s="186">
        <v>4953413.0726840124</v>
      </c>
      <c r="AG71" s="206">
        <v>40233785.692698374</v>
      </c>
    </row>
    <row r="72" spans="1:33" s="51" customFormat="1" x14ac:dyDescent="0.25">
      <c r="A72" s="97">
        <v>186</v>
      </c>
      <c r="B72" s="178" t="s">
        <v>77</v>
      </c>
      <c r="C72" s="157">
        <v>44455</v>
      </c>
      <c r="D72" s="151">
        <v>0.88221696152721263</v>
      </c>
      <c r="E72" s="47">
        <v>2699</v>
      </c>
      <c r="F72" s="47">
        <v>22553</v>
      </c>
      <c r="G72" s="488">
        <v>0.11967365760652685</v>
      </c>
      <c r="H72" s="490">
        <v>0.91860224701132387</v>
      </c>
      <c r="I72" s="180">
        <v>0</v>
      </c>
      <c r="J72" s="182">
        <v>459</v>
      </c>
      <c r="K72" s="15">
        <v>2853</v>
      </c>
      <c r="L72" s="198">
        <v>6.4177257901248452E-2</v>
      </c>
      <c r="M72" s="490">
        <v>6.1394326546888527E-2</v>
      </c>
      <c r="N72" s="200">
        <v>37.54</v>
      </c>
      <c r="O72" s="199">
        <v>1184.2035162493341</v>
      </c>
      <c r="P72" s="490">
        <v>1.5369887164885705E-2</v>
      </c>
      <c r="Q72" s="180">
        <v>0</v>
      </c>
      <c r="R72" s="180">
        <v>0</v>
      </c>
      <c r="S72" s="15">
        <v>14660</v>
      </c>
      <c r="T72" s="15">
        <v>1977</v>
      </c>
      <c r="U72" s="185">
        <v>0.13485675306957709</v>
      </c>
      <c r="V72" s="491">
        <v>8.0832804308786227E-2</v>
      </c>
      <c r="W72" s="201">
        <v>52146306.979931287</v>
      </c>
      <c r="X72" s="186">
        <v>4220040.0751444073</v>
      </c>
      <c r="Y72" s="186">
        <v>0</v>
      </c>
      <c r="Z72" s="186">
        <v>0</v>
      </c>
      <c r="AA72" s="186">
        <v>6107211.3956771791</v>
      </c>
      <c r="AB72" s="186">
        <v>30747.075026174727</v>
      </c>
      <c r="AC72" s="186">
        <v>0</v>
      </c>
      <c r="AD72" s="182">
        <v>0</v>
      </c>
      <c r="AE72" s="186">
        <v>1643703.2355775507</v>
      </c>
      <c r="AF72" s="186">
        <v>12001701.78142532</v>
      </c>
      <c r="AG72" s="206">
        <v>64148008.761356607</v>
      </c>
    </row>
    <row r="73" spans="1:33" s="51" customFormat="1" x14ac:dyDescent="0.25">
      <c r="A73" s="97">
        <v>202</v>
      </c>
      <c r="B73" s="178" t="s">
        <v>78</v>
      </c>
      <c r="C73" s="157">
        <v>34667</v>
      </c>
      <c r="D73" s="151">
        <v>0.830328667750448</v>
      </c>
      <c r="E73" s="47">
        <v>1504</v>
      </c>
      <c r="F73" s="47">
        <v>16274</v>
      </c>
      <c r="G73" s="488">
        <v>9.2417352832739344E-2</v>
      </c>
      <c r="H73" s="490">
        <v>0.70938575516858471</v>
      </c>
      <c r="I73" s="180">
        <v>0</v>
      </c>
      <c r="J73" s="182">
        <v>1574</v>
      </c>
      <c r="K73" s="15">
        <v>1847</v>
      </c>
      <c r="L73" s="198">
        <v>5.3278333862174405E-2</v>
      </c>
      <c r="M73" s="490">
        <v>5.049540250781448E-2</v>
      </c>
      <c r="N73" s="200">
        <v>150.65</v>
      </c>
      <c r="O73" s="199">
        <v>230.11616329239959</v>
      </c>
      <c r="P73" s="490">
        <v>7.9095158569482016E-2</v>
      </c>
      <c r="Q73" s="180">
        <v>3</v>
      </c>
      <c r="R73" s="180">
        <v>232</v>
      </c>
      <c r="S73" s="15">
        <v>11844</v>
      </c>
      <c r="T73" s="15">
        <v>1134</v>
      </c>
      <c r="U73" s="185">
        <v>9.5744680851063829E-2</v>
      </c>
      <c r="V73" s="491">
        <v>4.1720732090272966E-2</v>
      </c>
      <c r="W73" s="201">
        <v>38273116.918631896</v>
      </c>
      <c r="X73" s="186">
        <v>2541365.7991975266</v>
      </c>
      <c r="Y73" s="186">
        <v>0</v>
      </c>
      <c r="Z73" s="186">
        <v>0</v>
      </c>
      <c r="AA73" s="186">
        <v>3917077.7995361779</v>
      </c>
      <c r="AB73" s="186">
        <v>123389.6337957705</v>
      </c>
      <c r="AC73" s="186">
        <v>0</v>
      </c>
      <c r="AD73" s="182">
        <v>74414</v>
      </c>
      <c r="AE73" s="186">
        <v>661581.4667538231</v>
      </c>
      <c r="AF73" s="186">
        <v>7317828.6992832944</v>
      </c>
      <c r="AG73" s="206">
        <v>45590945.617915191</v>
      </c>
    </row>
    <row r="74" spans="1:33" s="51" customFormat="1" x14ac:dyDescent="0.25">
      <c r="A74" s="97">
        <v>204</v>
      </c>
      <c r="B74" s="178" t="s">
        <v>79</v>
      </c>
      <c r="C74" s="157">
        <v>2807</v>
      </c>
      <c r="D74" s="151">
        <v>1.9723549463578947</v>
      </c>
      <c r="E74" s="47">
        <v>168</v>
      </c>
      <c r="F74" s="47">
        <v>1079</v>
      </c>
      <c r="G74" s="488">
        <v>0.15569972196478221</v>
      </c>
      <c r="H74" s="490">
        <v>1.1951344791862271</v>
      </c>
      <c r="I74" s="180">
        <v>0</v>
      </c>
      <c r="J74" s="182">
        <v>2</v>
      </c>
      <c r="K74" s="15">
        <v>47</v>
      </c>
      <c r="L74" s="198">
        <v>1.6743854649091557E-2</v>
      </c>
      <c r="M74" s="490">
        <v>1.3960923294731632E-2</v>
      </c>
      <c r="N74" s="200">
        <v>674.07</v>
      </c>
      <c r="O74" s="199">
        <v>4.164255937810613</v>
      </c>
      <c r="P74" s="490">
        <v>4.3707866895862564</v>
      </c>
      <c r="Q74" s="180">
        <v>0</v>
      </c>
      <c r="R74" s="180">
        <v>0</v>
      </c>
      <c r="S74" s="15">
        <v>700</v>
      </c>
      <c r="T74" s="15">
        <v>119</v>
      </c>
      <c r="U74" s="185">
        <v>0.17</v>
      </c>
      <c r="V74" s="491">
        <v>0.11597605123920915</v>
      </c>
      <c r="W74" s="201">
        <v>7361308.6126603093</v>
      </c>
      <c r="X74" s="186">
        <v>346679.08820104692</v>
      </c>
      <c r="Y74" s="186">
        <v>0</v>
      </c>
      <c r="Z74" s="186">
        <v>0</v>
      </c>
      <c r="AA74" s="186">
        <v>87690.117532467542</v>
      </c>
      <c r="AB74" s="186">
        <v>552095.92069508799</v>
      </c>
      <c r="AC74" s="186">
        <v>0</v>
      </c>
      <c r="AD74" s="182">
        <v>0</v>
      </c>
      <c r="AE74" s="186">
        <v>148910.69135945421</v>
      </c>
      <c r="AF74" s="186">
        <v>1135375.817788057</v>
      </c>
      <c r="AG74" s="206">
        <v>8496684.4304483663</v>
      </c>
    </row>
    <row r="75" spans="1:33" s="51" customFormat="1" x14ac:dyDescent="0.25">
      <c r="A75" s="97">
        <v>205</v>
      </c>
      <c r="B75" s="178" t="s">
        <v>80</v>
      </c>
      <c r="C75" s="157">
        <v>36567</v>
      </c>
      <c r="D75" s="151">
        <v>1.262510902258982</v>
      </c>
      <c r="E75" s="47">
        <v>1951</v>
      </c>
      <c r="F75" s="47">
        <v>16908</v>
      </c>
      <c r="G75" s="488">
        <v>0.11538916489235865</v>
      </c>
      <c r="H75" s="490">
        <v>0.8857149373622879</v>
      </c>
      <c r="I75" s="180">
        <v>0</v>
      </c>
      <c r="J75" s="182">
        <v>42</v>
      </c>
      <c r="K75" s="15">
        <v>1367</v>
      </c>
      <c r="L75" s="198">
        <v>3.7383433150108024E-2</v>
      </c>
      <c r="M75" s="490">
        <v>3.4600501795748098E-2</v>
      </c>
      <c r="N75" s="200">
        <v>1834.73</v>
      </c>
      <c r="O75" s="199">
        <v>19.930452982182665</v>
      </c>
      <c r="P75" s="490">
        <v>0.91322934011005541</v>
      </c>
      <c r="Q75" s="180">
        <v>0</v>
      </c>
      <c r="R75" s="180">
        <v>0</v>
      </c>
      <c r="S75" s="15">
        <v>10280</v>
      </c>
      <c r="T75" s="15">
        <v>884</v>
      </c>
      <c r="U75" s="185">
        <v>8.5992217898832685E-2</v>
      </c>
      <c r="V75" s="491">
        <v>3.1968269138041822E-2</v>
      </c>
      <c r="W75" s="201">
        <v>61383550.926920675</v>
      </c>
      <c r="X75" s="186">
        <v>3346969.524755198</v>
      </c>
      <c r="Y75" s="186">
        <v>0</v>
      </c>
      <c r="Z75" s="186">
        <v>0</v>
      </c>
      <c r="AA75" s="186">
        <v>2831169.2166048242</v>
      </c>
      <c r="AB75" s="186">
        <v>1502732.5775911978</v>
      </c>
      <c r="AC75" s="186">
        <v>0</v>
      </c>
      <c r="AD75" s="182">
        <v>0</v>
      </c>
      <c r="AE75" s="186">
        <v>534716.52294282406</v>
      </c>
      <c r="AF75" s="186">
        <v>8215587.841894038</v>
      </c>
      <c r="AG75" s="206">
        <v>69599138.768814713</v>
      </c>
    </row>
    <row r="76" spans="1:33" s="51" customFormat="1" x14ac:dyDescent="0.25">
      <c r="A76" s="97">
        <v>208</v>
      </c>
      <c r="B76" s="178" t="s">
        <v>81</v>
      </c>
      <c r="C76" s="157">
        <v>12400</v>
      </c>
      <c r="D76" s="151">
        <v>1.0899757009449789</v>
      </c>
      <c r="E76" s="47">
        <v>558</v>
      </c>
      <c r="F76" s="47">
        <v>5430</v>
      </c>
      <c r="G76" s="488">
        <v>0.10276243093922652</v>
      </c>
      <c r="H76" s="490">
        <v>0.78879347265785527</v>
      </c>
      <c r="I76" s="180">
        <v>0</v>
      </c>
      <c r="J76" s="182">
        <v>55</v>
      </c>
      <c r="K76" s="15">
        <v>322</v>
      </c>
      <c r="L76" s="198">
        <v>2.596774193548387E-2</v>
      </c>
      <c r="M76" s="490">
        <v>2.3184810581123944E-2</v>
      </c>
      <c r="N76" s="200">
        <v>924.09</v>
      </c>
      <c r="O76" s="199">
        <v>13.41860641279529</v>
      </c>
      <c r="P76" s="490">
        <v>1.3564057149524527</v>
      </c>
      <c r="Q76" s="180">
        <v>0</v>
      </c>
      <c r="R76" s="180">
        <v>0</v>
      </c>
      <c r="S76" s="15">
        <v>3423</v>
      </c>
      <c r="T76" s="15">
        <v>411</v>
      </c>
      <c r="U76" s="185">
        <v>0.12007011393514461</v>
      </c>
      <c r="V76" s="491">
        <v>6.6046165174353744E-2</v>
      </c>
      <c r="W76" s="201">
        <v>17970743.294481736</v>
      </c>
      <c r="X76" s="186">
        <v>1010772.5765593383</v>
      </c>
      <c r="Y76" s="186">
        <v>0</v>
      </c>
      <c r="Z76" s="186">
        <v>0</v>
      </c>
      <c r="AA76" s="186">
        <v>643308.56823747675</v>
      </c>
      <c r="AB76" s="186">
        <v>756874.38894346857</v>
      </c>
      <c r="AC76" s="186">
        <v>0</v>
      </c>
      <c r="AD76" s="182">
        <v>0</v>
      </c>
      <c r="AE76" s="186">
        <v>374614.37723825587</v>
      </c>
      <c r="AF76" s="186">
        <v>2785569.9109785371</v>
      </c>
      <c r="AG76" s="206">
        <v>20756313.205460273</v>
      </c>
    </row>
    <row r="77" spans="1:33" s="51" customFormat="1" x14ac:dyDescent="0.25">
      <c r="A77" s="97">
        <v>211</v>
      </c>
      <c r="B77" s="178" t="s">
        <v>82</v>
      </c>
      <c r="C77" s="157">
        <v>32214</v>
      </c>
      <c r="D77" s="151">
        <v>0.87613970417222298</v>
      </c>
      <c r="E77" s="47">
        <v>1543</v>
      </c>
      <c r="F77" s="47">
        <v>15227</v>
      </c>
      <c r="G77" s="488">
        <v>0.1013331582058186</v>
      </c>
      <c r="H77" s="490">
        <v>0.77782252741594327</v>
      </c>
      <c r="I77" s="180">
        <v>0</v>
      </c>
      <c r="J77" s="182">
        <v>76</v>
      </c>
      <c r="K77" s="15">
        <v>847</v>
      </c>
      <c r="L77" s="198">
        <v>2.6292916123424596E-2</v>
      </c>
      <c r="M77" s="490">
        <v>2.3509984769064671E-2</v>
      </c>
      <c r="N77" s="200">
        <v>658.09</v>
      </c>
      <c r="O77" s="199">
        <v>48.950751416979436</v>
      </c>
      <c r="P77" s="490">
        <v>0.37182420898854263</v>
      </c>
      <c r="Q77" s="180">
        <v>0</v>
      </c>
      <c r="R77" s="180">
        <v>0</v>
      </c>
      <c r="S77" s="15">
        <v>10759</v>
      </c>
      <c r="T77" s="15">
        <v>867</v>
      </c>
      <c r="U77" s="185">
        <v>8.058369736964402E-2</v>
      </c>
      <c r="V77" s="491">
        <v>2.6559748608853156E-2</v>
      </c>
      <c r="W77" s="201">
        <v>37527147.585687831</v>
      </c>
      <c r="X77" s="186">
        <v>2589367.1179776317</v>
      </c>
      <c r="Y77" s="186">
        <v>0</v>
      </c>
      <c r="Z77" s="186">
        <v>0</v>
      </c>
      <c r="AA77" s="186">
        <v>1694693.2540259738</v>
      </c>
      <c r="AB77" s="186">
        <v>539007.52807606105</v>
      </c>
      <c r="AC77" s="186">
        <v>0</v>
      </c>
      <c r="AD77" s="182">
        <v>0</v>
      </c>
      <c r="AE77" s="186">
        <v>391366.60416182515</v>
      </c>
      <c r="AF77" s="186">
        <v>5214434.5042414963</v>
      </c>
      <c r="AG77" s="206">
        <v>42741582.089929327</v>
      </c>
    </row>
    <row r="78" spans="1:33" s="51" customFormat="1" x14ac:dyDescent="0.25">
      <c r="A78" s="97">
        <v>213</v>
      </c>
      <c r="B78" s="178" t="s">
        <v>83</v>
      </c>
      <c r="C78" s="157">
        <v>5312</v>
      </c>
      <c r="D78" s="151">
        <v>1.5034550229849639</v>
      </c>
      <c r="E78" s="47">
        <v>217</v>
      </c>
      <c r="F78" s="47">
        <v>2094</v>
      </c>
      <c r="G78" s="488">
        <v>0.10362941738299905</v>
      </c>
      <c r="H78" s="490">
        <v>0.79544836824061016</v>
      </c>
      <c r="I78" s="180">
        <v>0</v>
      </c>
      <c r="J78" s="182">
        <v>6</v>
      </c>
      <c r="K78" s="15">
        <v>81</v>
      </c>
      <c r="L78" s="198">
        <v>1.5248493975903615E-2</v>
      </c>
      <c r="M78" s="490">
        <v>1.2465562621543689E-2</v>
      </c>
      <c r="N78" s="200">
        <v>1068.8800000000001</v>
      </c>
      <c r="O78" s="199">
        <v>4.9696878976124532</v>
      </c>
      <c r="P78" s="490">
        <v>3.6624180029006159</v>
      </c>
      <c r="Q78" s="180">
        <v>0</v>
      </c>
      <c r="R78" s="180">
        <v>0</v>
      </c>
      <c r="S78" s="15">
        <v>1240</v>
      </c>
      <c r="T78" s="15">
        <v>169</v>
      </c>
      <c r="U78" s="185">
        <v>0.13629032258064516</v>
      </c>
      <c r="V78" s="491">
        <v>8.2266373819854299E-2</v>
      </c>
      <c r="W78" s="201">
        <v>10618814.785016654</v>
      </c>
      <c r="X78" s="186">
        <v>436655.08179460652</v>
      </c>
      <c r="Y78" s="186">
        <v>0</v>
      </c>
      <c r="Z78" s="186">
        <v>0</v>
      </c>
      <c r="AA78" s="186">
        <v>148171.28582560297</v>
      </c>
      <c r="AB78" s="186">
        <v>875464.39941336319</v>
      </c>
      <c r="AC78" s="186">
        <v>0</v>
      </c>
      <c r="AD78" s="182">
        <v>0</v>
      </c>
      <c r="AE78" s="186">
        <v>199892.07239374422</v>
      </c>
      <c r="AF78" s="186">
        <v>1660182.8394273166</v>
      </c>
      <c r="AG78" s="206">
        <v>12278997.624443971</v>
      </c>
    </row>
    <row r="79" spans="1:33" s="51" customFormat="1" x14ac:dyDescent="0.25">
      <c r="A79" s="97">
        <v>214</v>
      </c>
      <c r="B79" s="178" t="s">
        <v>84</v>
      </c>
      <c r="C79" s="157">
        <v>12758</v>
      </c>
      <c r="D79" s="151">
        <v>1.1212189421263943</v>
      </c>
      <c r="E79" s="47">
        <v>733</v>
      </c>
      <c r="F79" s="47">
        <v>5721</v>
      </c>
      <c r="G79" s="488">
        <v>0.12812445376682399</v>
      </c>
      <c r="H79" s="490">
        <v>0.98346965807857145</v>
      </c>
      <c r="I79" s="180">
        <v>0</v>
      </c>
      <c r="J79" s="182">
        <v>14</v>
      </c>
      <c r="K79" s="15">
        <v>493</v>
      </c>
      <c r="L79" s="198">
        <v>3.864242044207556E-2</v>
      </c>
      <c r="M79" s="490">
        <v>3.5859489087715635E-2</v>
      </c>
      <c r="N79" s="200">
        <v>1021.12</v>
      </c>
      <c r="O79" s="199">
        <v>12.494124099028518</v>
      </c>
      <c r="P79" s="490">
        <v>1.4567707412501518</v>
      </c>
      <c r="Q79" s="180">
        <v>0</v>
      </c>
      <c r="R79" s="180">
        <v>0</v>
      </c>
      <c r="S79" s="15">
        <v>3410</v>
      </c>
      <c r="T79" s="15">
        <v>554</v>
      </c>
      <c r="U79" s="185">
        <v>0.16246334310850441</v>
      </c>
      <c r="V79" s="491">
        <v>0.10843939434771355</v>
      </c>
      <c r="W79" s="201">
        <v>19019564.266372368</v>
      </c>
      <c r="X79" s="186">
        <v>1296617.9234751812</v>
      </c>
      <c r="Y79" s="186">
        <v>0</v>
      </c>
      <c r="Z79" s="186">
        <v>0</v>
      </c>
      <c r="AA79" s="186">
        <v>1023719.0712430426</v>
      </c>
      <c r="AB79" s="186">
        <v>836346.65025912458</v>
      </c>
      <c r="AC79" s="186">
        <v>0</v>
      </c>
      <c r="AD79" s="182">
        <v>0</v>
      </c>
      <c r="AE79" s="186">
        <v>632826.7527543722</v>
      </c>
      <c r="AF79" s="186">
        <v>3789510.3977317214</v>
      </c>
      <c r="AG79" s="206">
        <v>22809074.664104089</v>
      </c>
    </row>
    <row r="80" spans="1:33" s="51" customFormat="1" x14ac:dyDescent="0.25">
      <c r="A80" s="97">
        <v>216</v>
      </c>
      <c r="B80" s="178" t="s">
        <v>85</v>
      </c>
      <c r="C80" s="157">
        <v>1323</v>
      </c>
      <c r="D80" s="151">
        <v>1.6923738061716367</v>
      </c>
      <c r="E80" s="47">
        <v>76</v>
      </c>
      <c r="F80" s="47">
        <v>508</v>
      </c>
      <c r="G80" s="488">
        <v>0.14960629921259844</v>
      </c>
      <c r="H80" s="490">
        <v>1.1483620152698182</v>
      </c>
      <c r="I80" s="180">
        <v>0</v>
      </c>
      <c r="J80" s="182">
        <v>1</v>
      </c>
      <c r="K80" s="15">
        <v>25</v>
      </c>
      <c r="L80" s="198">
        <v>1.889644746787604E-2</v>
      </c>
      <c r="M80" s="490">
        <v>1.6113516113516115E-2</v>
      </c>
      <c r="N80" s="200">
        <v>445.01</v>
      </c>
      <c r="O80" s="199">
        <v>2.9729668996202334</v>
      </c>
      <c r="P80" s="490">
        <v>6.1221920860733983</v>
      </c>
      <c r="Q80" s="180">
        <v>0</v>
      </c>
      <c r="R80" s="180">
        <v>0</v>
      </c>
      <c r="S80" s="15">
        <v>300</v>
      </c>
      <c r="T80" s="15">
        <v>55</v>
      </c>
      <c r="U80" s="185">
        <v>0.18333333333333332</v>
      </c>
      <c r="V80" s="491">
        <v>0.12930938457254246</v>
      </c>
      <c r="W80" s="201">
        <v>2977033.2015942349</v>
      </c>
      <c r="X80" s="186">
        <v>157002.69966051154</v>
      </c>
      <c r="Y80" s="186">
        <v>0</v>
      </c>
      <c r="Z80" s="186">
        <v>0</v>
      </c>
      <c r="AA80" s="186">
        <v>47702.842727272728</v>
      </c>
      <c r="AB80" s="186">
        <v>364484.70584437973</v>
      </c>
      <c r="AC80" s="186">
        <v>0</v>
      </c>
      <c r="AD80" s="182">
        <v>0</v>
      </c>
      <c r="AE80" s="186">
        <v>78253.728368421056</v>
      </c>
      <c r="AF80" s="186">
        <v>647443.97660058504</v>
      </c>
      <c r="AG80" s="206">
        <v>3624477.1781948199</v>
      </c>
    </row>
    <row r="81" spans="1:33" s="51" customFormat="1" x14ac:dyDescent="0.25">
      <c r="A81" s="97">
        <v>217</v>
      </c>
      <c r="B81" s="178" t="s">
        <v>86</v>
      </c>
      <c r="C81" s="157">
        <v>5426</v>
      </c>
      <c r="D81" s="151">
        <v>1.0912986893615337</v>
      </c>
      <c r="E81" s="47">
        <v>239</v>
      </c>
      <c r="F81" s="47">
        <v>2437</v>
      </c>
      <c r="G81" s="488">
        <v>9.8071399261386957E-2</v>
      </c>
      <c r="H81" s="490">
        <v>0.75278561323207549</v>
      </c>
      <c r="I81" s="180">
        <v>0</v>
      </c>
      <c r="J81" s="182">
        <v>19</v>
      </c>
      <c r="K81" s="15">
        <v>101</v>
      </c>
      <c r="L81" s="198">
        <v>1.8614080353851824E-2</v>
      </c>
      <c r="M81" s="490">
        <v>1.5831148999491899E-2</v>
      </c>
      <c r="N81" s="200">
        <v>468.04</v>
      </c>
      <c r="O81" s="199">
        <v>11.593026237073754</v>
      </c>
      <c r="P81" s="490">
        <v>1.5700020040330187</v>
      </c>
      <c r="Q81" s="180">
        <v>0</v>
      </c>
      <c r="R81" s="180">
        <v>0</v>
      </c>
      <c r="S81" s="15">
        <v>1490</v>
      </c>
      <c r="T81" s="15">
        <v>207</v>
      </c>
      <c r="U81" s="185">
        <v>0.13892617449664429</v>
      </c>
      <c r="V81" s="491">
        <v>8.4902225735853432E-2</v>
      </c>
      <c r="W81" s="201">
        <v>7873194.1687310357</v>
      </c>
      <c r="X81" s="186">
        <v>422104.08696263091</v>
      </c>
      <c r="Y81" s="186">
        <v>0</v>
      </c>
      <c r="Z81" s="186">
        <v>0</v>
      </c>
      <c r="AA81" s="186">
        <v>192214.5788497217</v>
      </c>
      <c r="AB81" s="186">
        <v>383347.38932474219</v>
      </c>
      <c r="AC81" s="186">
        <v>0</v>
      </c>
      <c r="AD81" s="182">
        <v>0</v>
      </c>
      <c r="AE81" s="186">
        <v>210724.00629740645</v>
      </c>
      <c r="AF81" s="186">
        <v>1208390.0614344999</v>
      </c>
      <c r="AG81" s="206">
        <v>9081584.2301655356</v>
      </c>
    </row>
    <row r="82" spans="1:33" s="51" customFormat="1" x14ac:dyDescent="0.25">
      <c r="A82" s="97">
        <v>218</v>
      </c>
      <c r="B82" s="178" t="s">
        <v>87</v>
      </c>
      <c r="C82" s="157">
        <v>1207</v>
      </c>
      <c r="D82" s="151">
        <v>1.7460042328596235</v>
      </c>
      <c r="E82" s="47">
        <v>44</v>
      </c>
      <c r="F82" s="47">
        <v>551</v>
      </c>
      <c r="G82" s="488">
        <v>7.985480943738657E-2</v>
      </c>
      <c r="H82" s="490">
        <v>0.61295701034747763</v>
      </c>
      <c r="I82" s="180">
        <v>0</v>
      </c>
      <c r="J82" s="182">
        <v>21</v>
      </c>
      <c r="K82" s="15">
        <v>10</v>
      </c>
      <c r="L82" s="198">
        <v>8.2850041425020712E-3</v>
      </c>
      <c r="M82" s="490">
        <v>5.5020727881421455E-3</v>
      </c>
      <c r="N82" s="200">
        <v>185.57</v>
      </c>
      <c r="O82" s="199">
        <v>6.504284097645094</v>
      </c>
      <c r="P82" s="490">
        <v>2.7983209453601425</v>
      </c>
      <c r="Q82" s="180">
        <v>0</v>
      </c>
      <c r="R82" s="180">
        <v>0</v>
      </c>
      <c r="S82" s="15">
        <v>297</v>
      </c>
      <c r="T82" s="15">
        <v>51</v>
      </c>
      <c r="U82" s="185">
        <v>0.17171717171717171</v>
      </c>
      <c r="V82" s="491">
        <v>0.11769322295638085</v>
      </c>
      <c r="W82" s="201">
        <v>2802077.2327504386</v>
      </c>
      <c r="X82" s="186">
        <v>76454.973781315173</v>
      </c>
      <c r="Y82" s="186">
        <v>0</v>
      </c>
      <c r="Z82" s="186">
        <v>0</v>
      </c>
      <c r="AA82" s="186">
        <v>14860.304211502782</v>
      </c>
      <c r="AB82" s="186">
        <v>151990.80214723616</v>
      </c>
      <c r="AC82" s="186">
        <v>0</v>
      </c>
      <c r="AD82" s="182">
        <v>0</v>
      </c>
      <c r="AE82" s="186">
        <v>64979.12749196223</v>
      </c>
      <c r="AF82" s="186">
        <v>308285.20763201639</v>
      </c>
      <c r="AG82" s="206">
        <v>3110362.440382455</v>
      </c>
    </row>
    <row r="83" spans="1:33" s="51" customFormat="1" x14ac:dyDescent="0.25">
      <c r="A83" s="97">
        <v>224</v>
      </c>
      <c r="B83" s="178" t="s">
        <v>88</v>
      </c>
      <c r="C83" s="157">
        <v>8696</v>
      </c>
      <c r="D83" s="151">
        <v>1.0445243581872343</v>
      </c>
      <c r="E83" s="47">
        <v>499</v>
      </c>
      <c r="F83" s="47">
        <v>3954</v>
      </c>
      <c r="G83" s="488">
        <v>0.12620131512392513</v>
      </c>
      <c r="H83" s="490">
        <v>0.9687078507267014</v>
      </c>
      <c r="I83" s="180">
        <v>0</v>
      </c>
      <c r="J83" s="182">
        <v>66</v>
      </c>
      <c r="K83" s="15">
        <v>554</v>
      </c>
      <c r="L83" s="198">
        <v>6.3707451701931928E-2</v>
      </c>
      <c r="M83" s="490">
        <v>6.0924520347572002E-2</v>
      </c>
      <c r="N83" s="200">
        <v>242.35</v>
      </c>
      <c r="O83" s="199">
        <v>35.881988859088096</v>
      </c>
      <c r="P83" s="490">
        <v>0.50724820456554043</v>
      </c>
      <c r="Q83" s="180">
        <v>0</v>
      </c>
      <c r="R83" s="180">
        <v>0</v>
      </c>
      <c r="S83" s="15">
        <v>2688</v>
      </c>
      <c r="T83" s="15">
        <v>579</v>
      </c>
      <c r="U83" s="185">
        <v>0.21540178571428573</v>
      </c>
      <c r="V83" s="491">
        <v>0.16137783695349486</v>
      </c>
      <c r="W83" s="201">
        <v>12077182.869147789</v>
      </c>
      <c r="X83" s="186">
        <v>870524.1177814703</v>
      </c>
      <c r="Y83" s="186">
        <v>0</v>
      </c>
      <c r="Z83" s="186">
        <v>0</v>
      </c>
      <c r="AA83" s="186">
        <v>1185511.4376994434</v>
      </c>
      <c r="AB83" s="186">
        <v>198496.36741058729</v>
      </c>
      <c r="AC83" s="186">
        <v>0</v>
      </c>
      <c r="AD83" s="182">
        <v>0</v>
      </c>
      <c r="AE83" s="186">
        <v>641916.54675891122</v>
      </c>
      <c r="AF83" s="186">
        <v>2896448.4696504101</v>
      </c>
      <c r="AG83" s="206">
        <v>14973631.338798199</v>
      </c>
    </row>
    <row r="84" spans="1:33" s="51" customFormat="1" x14ac:dyDescent="0.25">
      <c r="A84" s="97">
        <v>226</v>
      </c>
      <c r="B84" s="178" t="s">
        <v>89</v>
      </c>
      <c r="C84" s="157">
        <v>3858</v>
      </c>
      <c r="D84" s="151">
        <v>1.399908503572469</v>
      </c>
      <c r="E84" s="47">
        <v>229</v>
      </c>
      <c r="F84" s="47">
        <v>1624</v>
      </c>
      <c r="G84" s="488">
        <v>0.14100985221674878</v>
      </c>
      <c r="H84" s="490">
        <v>1.0823766039049818</v>
      </c>
      <c r="I84" s="180">
        <v>0</v>
      </c>
      <c r="J84" s="182">
        <v>3</v>
      </c>
      <c r="K84" s="15">
        <v>50</v>
      </c>
      <c r="L84" s="198">
        <v>1.2960082944530845E-2</v>
      </c>
      <c r="M84" s="490">
        <v>1.017715159017092E-2</v>
      </c>
      <c r="N84" s="200">
        <v>887.08</v>
      </c>
      <c r="O84" s="199">
        <v>4.349100419353384</v>
      </c>
      <c r="P84" s="490">
        <v>4.1850205030950427</v>
      </c>
      <c r="Q84" s="180">
        <v>0</v>
      </c>
      <c r="R84" s="180">
        <v>0</v>
      </c>
      <c r="S84" s="15">
        <v>959</v>
      </c>
      <c r="T84" s="15">
        <v>124</v>
      </c>
      <c r="U84" s="185">
        <v>0.12930135557872785</v>
      </c>
      <c r="V84" s="491">
        <v>7.5277406817936987E-2</v>
      </c>
      <c r="W84" s="201">
        <v>7181074.1971582612</v>
      </c>
      <c r="X84" s="186">
        <v>431528.09563901252</v>
      </c>
      <c r="Y84" s="186">
        <v>0</v>
      </c>
      <c r="Z84" s="186">
        <v>0</v>
      </c>
      <c r="AA84" s="186">
        <v>87858.253395176245</v>
      </c>
      <c r="AB84" s="186">
        <v>726561.40954233031</v>
      </c>
      <c r="AC84" s="186">
        <v>0</v>
      </c>
      <c r="AD84" s="182">
        <v>0</v>
      </c>
      <c r="AE84" s="186">
        <v>132844.02412405712</v>
      </c>
      <c r="AF84" s="186">
        <v>1378791.7827005768</v>
      </c>
      <c r="AG84" s="206">
        <v>8559865.979858838</v>
      </c>
    </row>
    <row r="85" spans="1:33" s="51" customFormat="1" x14ac:dyDescent="0.25">
      <c r="A85" s="97">
        <v>230</v>
      </c>
      <c r="B85" s="178" t="s">
        <v>90</v>
      </c>
      <c r="C85" s="157">
        <v>2322</v>
      </c>
      <c r="D85" s="151">
        <v>1.1029142795151807</v>
      </c>
      <c r="E85" s="47">
        <v>111</v>
      </c>
      <c r="F85" s="47">
        <v>998</v>
      </c>
      <c r="G85" s="488">
        <v>0.11122244488977956</v>
      </c>
      <c r="H85" s="490">
        <v>0.85373163850114042</v>
      </c>
      <c r="I85" s="180">
        <v>0</v>
      </c>
      <c r="J85" s="182">
        <v>2</v>
      </c>
      <c r="K85" s="15">
        <v>79</v>
      </c>
      <c r="L85" s="198">
        <v>3.4022394487510765E-2</v>
      </c>
      <c r="M85" s="490">
        <v>3.123946313315084E-2</v>
      </c>
      <c r="N85" s="200">
        <v>502.18</v>
      </c>
      <c r="O85" s="199">
        <v>4.6238400573499545</v>
      </c>
      <c r="P85" s="490">
        <v>3.9363546747429408</v>
      </c>
      <c r="Q85" s="180">
        <v>0</v>
      </c>
      <c r="R85" s="180">
        <v>0</v>
      </c>
      <c r="S85" s="15">
        <v>566</v>
      </c>
      <c r="T85" s="15">
        <v>116</v>
      </c>
      <c r="U85" s="185">
        <v>0.20494699646643111</v>
      </c>
      <c r="V85" s="491">
        <v>0.15092304770564025</v>
      </c>
      <c r="W85" s="201">
        <v>3405112.8854118786</v>
      </c>
      <c r="X85" s="186">
        <v>204857.58510772765</v>
      </c>
      <c r="Y85" s="186">
        <v>0</v>
      </c>
      <c r="Z85" s="186">
        <v>0</v>
      </c>
      <c r="AA85" s="186">
        <v>162315.45580705008</v>
      </c>
      <c r="AB85" s="186">
        <v>411309.6999638899</v>
      </c>
      <c r="AC85" s="186">
        <v>0</v>
      </c>
      <c r="AD85" s="182">
        <v>0</v>
      </c>
      <c r="AE85" s="186">
        <v>160299.78195807541</v>
      </c>
      <c r="AF85" s="186">
        <v>938782.52283674339</v>
      </c>
      <c r="AG85" s="206">
        <v>4343895.408248622</v>
      </c>
    </row>
    <row r="86" spans="1:33" s="51" customFormat="1" x14ac:dyDescent="0.25">
      <c r="A86" s="97">
        <v>231</v>
      </c>
      <c r="B86" s="178" t="s">
        <v>91</v>
      </c>
      <c r="C86" s="157">
        <v>1278</v>
      </c>
      <c r="D86" s="151">
        <v>1.1284519878897392</v>
      </c>
      <c r="E86" s="47">
        <v>39</v>
      </c>
      <c r="F86" s="47">
        <v>487</v>
      </c>
      <c r="G86" s="488">
        <v>8.0082135523613956E-2</v>
      </c>
      <c r="H86" s="490">
        <v>0.61470194116842192</v>
      </c>
      <c r="I86" s="180">
        <v>1</v>
      </c>
      <c r="J86" s="182">
        <v>357</v>
      </c>
      <c r="K86" s="15">
        <v>140</v>
      </c>
      <c r="L86" s="198">
        <v>0.10954616588419405</v>
      </c>
      <c r="M86" s="490">
        <v>0.10676323452983413</v>
      </c>
      <c r="N86" s="200">
        <v>10.63</v>
      </c>
      <c r="O86" s="199">
        <v>120.22577610536217</v>
      </c>
      <c r="P86" s="490">
        <v>0.15139078336298115</v>
      </c>
      <c r="Q86" s="180">
        <v>0</v>
      </c>
      <c r="R86" s="180">
        <v>0</v>
      </c>
      <c r="S86" s="15">
        <v>312</v>
      </c>
      <c r="T86" s="15">
        <v>60</v>
      </c>
      <c r="U86" s="185">
        <v>0.19230769230769232</v>
      </c>
      <c r="V86" s="491">
        <v>0.13828374354690146</v>
      </c>
      <c r="W86" s="201">
        <v>1917526.9604723065</v>
      </c>
      <c r="X86" s="186">
        <v>81182.775611240562</v>
      </c>
      <c r="Y86" s="186">
        <v>28499.272199999999</v>
      </c>
      <c r="Z86" s="186">
        <v>105768.42570000001</v>
      </c>
      <c r="AA86" s="186">
        <v>305313.96916512062</v>
      </c>
      <c r="AB86" s="186">
        <v>8706.4839512050457</v>
      </c>
      <c r="AC86" s="186">
        <v>0</v>
      </c>
      <c r="AD86" s="182">
        <v>0</v>
      </c>
      <c r="AE86" s="186">
        <v>80838.292465779843</v>
      </c>
      <c r="AF86" s="186">
        <v>610309.21909334627</v>
      </c>
      <c r="AG86" s="206">
        <v>2527836.1795656527</v>
      </c>
    </row>
    <row r="87" spans="1:33" s="51" customFormat="1" x14ac:dyDescent="0.25">
      <c r="A87" s="97">
        <v>232</v>
      </c>
      <c r="B87" s="178" t="s">
        <v>92</v>
      </c>
      <c r="C87" s="157">
        <v>13007</v>
      </c>
      <c r="D87" s="151">
        <v>1.4321629116396306</v>
      </c>
      <c r="E87" s="47">
        <v>663</v>
      </c>
      <c r="F87" s="47">
        <v>5792</v>
      </c>
      <c r="G87" s="488">
        <v>0.1144682320441989</v>
      </c>
      <c r="H87" s="490">
        <v>0.87864595492634079</v>
      </c>
      <c r="I87" s="180">
        <v>0</v>
      </c>
      <c r="J87" s="182">
        <v>42</v>
      </c>
      <c r="K87" s="15">
        <v>326</v>
      </c>
      <c r="L87" s="198">
        <v>2.5063427385254095E-2</v>
      </c>
      <c r="M87" s="490">
        <v>2.2280496030894169E-2</v>
      </c>
      <c r="N87" s="200">
        <v>1298.96</v>
      </c>
      <c r="O87" s="199">
        <v>10.013395331649935</v>
      </c>
      <c r="P87" s="490">
        <v>1.8176726097574456</v>
      </c>
      <c r="Q87" s="180">
        <v>0</v>
      </c>
      <c r="R87" s="180">
        <v>0</v>
      </c>
      <c r="S87" s="15">
        <v>3632</v>
      </c>
      <c r="T87" s="15">
        <v>535</v>
      </c>
      <c r="U87" s="185">
        <v>0.14730176211453744</v>
      </c>
      <c r="V87" s="491">
        <v>9.3277813353746575E-2</v>
      </c>
      <c r="W87" s="201">
        <v>24768351.484619733</v>
      </c>
      <c r="X87" s="186">
        <v>1181026.1436780195</v>
      </c>
      <c r="Y87" s="186">
        <v>0</v>
      </c>
      <c r="Z87" s="186">
        <v>0</v>
      </c>
      <c r="AA87" s="186">
        <v>648479.26495361782</v>
      </c>
      <c r="AB87" s="186">
        <v>1063911.0435801793</v>
      </c>
      <c r="AC87" s="186">
        <v>0</v>
      </c>
      <c r="AD87" s="182">
        <v>0</v>
      </c>
      <c r="AE87" s="186">
        <v>554971.45595720981</v>
      </c>
      <c r="AF87" s="186">
        <v>3448387.9081690274</v>
      </c>
      <c r="AG87" s="206">
        <v>28216739.39278876</v>
      </c>
    </row>
    <row r="88" spans="1:33" s="51" customFormat="1" x14ac:dyDescent="0.25">
      <c r="A88" s="97">
        <v>233</v>
      </c>
      <c r="B88" s="178" t="s">
        <v>93</v>
      </c>
      <c r="C88" s="157">
        <v>15514</v>
      </c>
      <c r="D88" s="151">
        <v>1.3538948807891558</v>
      </c>
      <c r="E88" s="47">
        <v>636</v>
      </c>
      <c r="F88" s="47">
        <v>6865</v>
      </c>
      <c r="G88" s="488">
        <v>9.2643845593590679E-2</v>
      </c>
      <c r="H88" s="490">
        <v>0.71112428947271622</v>
      </c>
      <c r="I88" s="180">
        <v>0</v>
      </c>
      <c r="J88" s="182">
        <v>107</v>
      </c>
      <c r="K88" s="15">
        <v>474</v>
      </c>
      <c r="L88" s="198">
        <v>3.055304885909501E-2</v>
      </c>
      <c r="M88" s="490">
        <v>2.7770117504735084E-2</v>
      </c>
      <c r="N88" s="200">
        <v>1313.82</v>
      </c>
      <c r="O88" s="199">
        <v>11.80831468542114</v>
      </c>
      <c r="P88" s="490">
        <v>1.5413778265483298</v>
      </c>
      <c r="Q88" s="180">
        <v>0</v>
      </c>
      <c r="R88" s="180">
        <v>0</v>
      </c>
      <c r="S88" s="15">
        <v>4203</v>
      </c>
      <c r="T88" s="15">
        <v>573</v>
      </c>
      <c r="U88" s="185">
        <v>0.1363311920057102</v>
      </c>
      <c r="V88" s="491">
        <v>8.2307243244919337E-2</v>
      </c>
      <c r="W88" s="201">
        <v>27927770.846580125</v>
      </c>
      <c r="X88" s="186">
        <v>1140086.3793257503</v>
      </c>
      <c r="Y88" s="186">
        <v>0</v>
      </c>
      <c r="Z88" s="186">
        <v>0</v>
      </c>
      <c r="AA88" s="186">
        <v>964041.21873840434</v>
      </c>
      <c r="AB88" s="186">
        <v>1076082.1020481854</v>
      </c>
      <c r="AC88" s="186">
        <v>0</v>
      </c>
      <c r="AD88" s="182">
        <v>0</v>
      </c>
      <c r="AE88" s="186">
        <v>584086.2633877818</v>
      </c>
      <c r="AF88" s="186">
        <v>3764295.9635001197</v>
      </c>
      <c r="AG88" s="206">
        <v>31692066.810080245</v>
      </c>
    </row>
    <row r="89" spans="1:33" s="51" customFormat="1" x14ac:dyDescent="0.25">
      <c r="A89" s="97">
        <v>235</v>
      </c>
      <c r="B89" s="178" t="s">
        <v>94</v>
      </c>
      <c r="C89" s="157">
        <v>10178</v>
      </c>
      <c r="D89" s="151">
        <v>0.69116918951840423</v>
      </c>
      <c r="E89" s="47">
        <v>418</v>
      </c>
      <c r="F89" s="47">
        <v>4428</v>
      </c>
      <c r="G89" s="488">
        <v>9.439927732610659E-2</v>
      </c>
      <c r="H89" s="490">
        <v>0.72459879644622216</v>
      </c>
      <c r="I89" s="180">
        <v>1</v>
      </c>
      <c r="J89" s="182">
        <v>3215</v>
      </c>
      <c r="K89" s="15">
        <v>917</v>
      </c>
      <c r="L89" s="198">
        <v>9.009628610729023E-2</v>
      </c>
      <c r="M89" s="490">
        <v>8.7313354752930311E-2</v>
      </c>
      <c r="N89" s="200">
        <v>5.89</v>
      </c>
      <c r="O89" s="199">
        <v>1728.0135823429544</v>
      </c>
      <c r="P89" s="490">
        <v>1.0532946390580418E-2</v>
      </c>
      <c r="Q89" s="180">
        <v>0</v>
      </c>
      <c r="R89" s="180">
        <v>0</v>
      </c>
      <c r="S89" s="15">
        <v>3222</v>
      </c>
      <c r="T89" s="15">
        <v>278</v>
      </c>
      <c r="U89" s="185">
        <v>8.6281812538795785E-2</v>
      </c>
      <c r="V89" s="491">
        <v>3.2257863778004922E-2</v>
      </c>
      <c r="W89" s="201">
        <v>9353504.420917213</v>
      </c>
      <c r="X89" s="186">
        <v>762129.04330073192</v>
      </c>
      <c r="Y89" s="186">
        <v>226968.38220000002</v>
      </c>
      <c r="Z89" s="186">
        <v>952508.37150000001</v>
      </c>
      <c r="AA89" s="186">
        <v>1988553.227012987</v>
      </c>
      <c r="AB89" s="186">
        <v>4824.1947763497374</v>
      </c>
      <c r="AC89" s="186">
        <v>0</v>
      </c>
      <c r="AD89" s="182">
        <v>0</v>
      </c>
      <c r="AE89" s="186">
        <v>150180.38027813175</v>
      </c>
      <c r="AF89" s="186">
        <v>4085163.5990682002</v>
      </c>
      <c r="AG89" s="206">
        <v>13438668.019985413</v>
      </c>
    </row>
    <row r="90" spans="1:33" s="51" customFormat="1" x14ac:dyDescent="0.25">
      <c r="A90" s="97">
        <v>236</v>
      </c>
      <c r="B90" s="178" t="s">
        <v>95</v>
      </c>
      <c r="C90" s="157">
        <v>4228</v>
      </c>
      <c r="D90" s="151">
        <v>1.0053083324015541</v>
      </c>
      <c r="E90" s="47">
        <v>172</v>
      </c>
      <c r="F90" s="47">
        <v>2027</v>
      </c>
      <c r="G90" s="488">
        <v>8.4854464726196344E-2</v>
      </c>
      <c r="H90" s="490">
        <v>0.65133383173354198</v>
      </c>
      <c r="I90" s="180">
        <v>0</v>
      </c>
      <c r="J90" s="182">
        <v>84</v>
      </c>
      <c r="K90" s="15">
        <v>93</v>
      </c>
      <c r="L90" s="198">
        <v>2.1996215704824976E-2</v>
      </c>
      <c r="M90" s="490">
        <v>1.921328435046505E-2</v>
      </c>
      <c r="N90" s="200">
        <v>353.91</v>
      </c>
      <c r="O90" s="199">
        <v>11.946540080811506</v>
      </c>
      <c r="P90" s="490">
        <v>1.5235435784665108</v>
      </c>
      <c r="Q90" s="180">
        <v>0</v>
      </c>
      <c r="R90" s="180">
        <v>0</v>
      </c>
      <c r="S90" s="15">
        <v>1303</v>
      </c>
      <c r="T90" s="15">
        <v>138</v>
      </c>
      <c r="U90" s="185">
        <v>0.10590943975441289</v>
      </c>
      <c r="V90" s="491">
        <v>5.1885490993622024E-2</v>
      </c>
      <c r="W90" s="201">
        <v>5651474.8585145455</v>
      </c>
      <c r="X90" s="186">
        <v>284581.76778844342</v>
      </c>
      <c r="Y90" s="186">
        <v>0</v>
      </c>
      <c r="Z90" s="186">
        <v>0</v>
      </c>
      <c r="AA90" s="186">
        <v>181773.54935064932</v>
      </c>
      <c r="AB90" s="186">
        <v>289869.40123903833</v>
      </c>
      <c r="AC90" s="186">
        <v>0</v>
      </c>
      <c r="AD90" s="182">
        <v>0</v>
      </c>
      <c r="AE90" s="186">
        <v>100345.07433539935</v>
      </c>
      <c r="AF90" s="186">
        <v>856569.79271353036</v>
      </c>
      <c r="AG90" s="206">
        <v>6508044.6512280758</v>
      </c>
    </row>
    <row r="91" spans="1:33" s="51" customFormat="1" x14ac:dyDescent="0.25">
      <c r="A91" s="97">
        <v>239</v>
      </c>
      <c r="B91" s="178" t="s">
        <v>96</v>
      </c>
      <c r="C91" s="157">
        <v>2155</v>
      </c>
      <c r="D91" s="151">
        <v>1.6082462285450871</v>
      </c>
      <c r="E91" s="47">
        <v>90</v>
      </c>
      <c r="F91" s="47">
        <v>885</v>
      </c>
      <c r="G91" s="488">
        <v>0.10169491525423729</v>
      </c>
      <c r="H91" s="490">
        <v>0.7805993359818032</v>
      </c>
      <c r="I91" s="180">
        <v>0</v>
      </c>
      <c r="J91" s="182">
        <v>1</v>
      </c>
      <c r="K91" s="15">
        <v>34</v>
      </c>
      <c r="L91" s="198">
        <v>1.5777262180974479E-2</v>
      </c>
      <c r="M91" s="490">
        <v>1.2994330826614553E-2</v>
      </c>
      <c r="N91" s="200">
        <v>482.91</v>
      </c>
      <c r="O91" s="199">
        <v>4.4625292497566829</v>
      </c>
      <c r="P91" s="490">
        <v>4.0786454063030657</v>
      </c>
      <c r="Q91" s="180">
        <v>0</v>
      </c>
      <c r="R91" s="180">
        <v>0</v>
      </c>
      <c r="S91" s="15">
        <v>488</v>
      </c>
      <c r="T91" s="15">
        <v>86</v>
      </c>
      <c r="U91" s="185">
        <v>0.17622950819672131</v>
      </c>
      <c r="V91" s="491">
        <v>0.12220555943593045</v>
      </c>
      <c r="W91" s="201">
        <v>4608157.9351079455</v>
      </c>
      <c r="X91" s="186">
        <v>173837.67674467483</v>
      </c>
      <c r="Y91" s="186">
        <v>0</v>
      </c>
      <c r="Z91" s="186">
        <v>0</v>
      </c>
      <c r="AA91" s="186">
        <v>62660.707254174391</v>
      </c>
      <c r="AB91" s="186">
        <v>395526.6382762398</v>
      </c>
      <c r="AC91" s="186">
        <v>0</v>
      </c>
      <c r="AD91" s="182">
        <v>0</v>
      </c>
      <c r="AE91" s="186">
        <v>120462.92037893002</v>
      </c>
      <c r="AF91" s="186">
        <v>752487.94265401922</v>
      </c>
      <c r="AG91" s="206">
        <v>5360645.8777619647</v>
      </c>
    </row>
    <row r="92" spans="1:33" s="51" customFormat="1" x14ac:dyDescent="0.25">
      <c r="A92" s="97">
        <v>240</v>
      </c>
      <c r="B92" s="178" t="s">
        <v>97</v>
      </c>
      <c r="C92" s="157">
        <v>20437</v>
      </c>
      <c r="D92" s="151">
        <v>1.3640785801534399</v>
      </c>
      <c r="E92" s="47">
        <v>1485</v>
      </c>
      <c r="F92" s="47">
        <v>8764</v>
      </c>
      <c r="G92" s="488">
        <v>0.16944317663167505</v>
      </c>
      <c r="H92" s="490">
        <v>1.3006277731257738</v>
      </c>
      <c r="I92" s="180">
        <v>0</v>
      </c>
      <c r="J92" s="182">
        <v>37</v>
      </c>
      <c r="K92" s="15">
        <v>943</v>
      </c>
      <c r="L92" s="198">
        <v>4.6141801634290748E-2</v>
      </c>
      <c r="M92" s="490">
        <v>4.3358870279930822E-2</v>
      </c>
      <c r="N92" s="200">
        <v>95.3</v>
      </c>
      <c r="O92" s="199">
        <v>214.44910807974816</v>
      </c>
      <c r="P92" s="490">
        <v>8.487363080216051E-2</v>
      </c>
      <c r="Q92" s="180">
        <v>0</v>
      </c>
      <c r="R92" s="180">
        <v>0</v>
      </c>
      <c r="S92" s="15">
        <v>5662</v>
      </c>
      <c r="T92" s="15">
        <v>794</v>
      </c>
      <c r="U92" s="185">
        <v>0.1402331331684917</v>
      </c>
      <c r="V92" s="491">
        <v>8.620918440770084E-2</v>
      </c>
      <c r="W92" s="201">
        <v>37066712.827554293</v>
      </c>
      <c r="X92" s="186">
        <v>2746873.2854670445</v>
      </c>
      <c r="Y92" s="186">
        <v>0</v>
      </c>
      <c r="Z92" s="186">
        <v>0</v>
      </c>
      <c r="AA92" s="186">
        <v>1982846.9864378478</v>
      </c>
      <c r="AB92" s="186">
        <v>78055.307671668939</v>
      </c>
      <c r="AC92" s="186">
        <v>0</v>
      </c>
      <c r="AD92" s="182">
        <v>0</v>
      </c>
      <c r="AE92" s="186">
        <v>805908.67547799414</v>
      </c>
      <c r="AF92" s="186">
        <v>5613684.2550545558</v>
      </c>
      <c r="AG92" s="206">
        <v>42680397.082608849</v>
      </c>
    </row>
    <row r="93" spans="1:33" s="51" customFormat="1" x14ac:dyDescent="0.25">
      <c r="A93" s="97">
        <v>241</v>
      </c>
      <c r="B93" s="178" t="s">
        <v>98</v>
      </c>
      <c r="C93" s="157">
        <v>7984</v>
      </c>
      <c r="D93" s="151">
        <v>1.0942482866228274</v>
      </c>
      <c r="E93" s="47">
        <v>396</v>
      </c>
      <c r="F93" s="47">
        <v>3640</v>
      </c>
      <c r="G93" s="488">
        <v>0.10879120879120879</v>
      </c>
      <c r="H93" s="490">
        <v>0.83506972920690703</v>
      </c>
      <c r="I93" s="180">
        <v>0</v>
      </c>
      <c r="J93" s="182">
        <v>12</v>
      </c>
      <c r="K93" s="15">
        <v>68</v>
      </c>
      <c r="L93" s="198">
        <v>8.5170340681362724E-3</v>
      </c>
      <c r="M93" s="490">
        <v>5.7341027137763467E-3</v>
      </c>
      <c r="N93" s="200">
        <v>626.29</v>
      </c>
      <c r="O93" s="199">
        <v>12.748087946478469</v>
      </c>
      <c r="P93" s="490">
        <v>1.4277493614280425</v>
      </c>
      <c r="Q93" s="180">
        <v>0</v>
      </c>
      <c r="R93" s="180">
        <v>0</v>
      </c>
      <c r="S93" s="15">
        <v>2330</v>
      </c>
      <c r="T93" s="15">
        <v>198</v>
      </c>
      <c r="U93" s="185">
        <v>8.4978540772532182E-2</v>
      </c>
      <c r="V93" s="491">
        <v>3.0954592011741319E-2</v>
      </c>
      <c r="W93" s="201">
        <v>11616196.304365797</v>
      </c>
      <c r="X93" s="186">
        <v>688988.10883687437</v>
      </c>
      <c r="Y93" s="186">
        <v>0</v>
      </c>
      <c r="Z93" s="186">
        <v>0</v>
      </c>
      <c r="AA93" s="186">
        <v>102442.4826716141</v>
      </c>
      <c r="AB93" s="186">
        <v>512961.7905738671</v>
      </c>
      <c r="AC93" s="186">
        <v>0</v>
      </c>
      <c r="AD93" s="182">
        <v>0</v>
      </c>
      <c r="AE93" s="186">
        <v>113047.44783243755</v>
      </c>
      <c r="AF93" s="186">
        <v>1417439.8299147934</v>
      </c>
      <c r="AG93" s="206">
        <v>13033636.13428059</v>
      </c>
    </row>
    <row r="94" spans="1:33" s="51" customFormat="1" x14ac:dyDescent="0.25">
      <c r="A94" s="97">
        <v>244</v>
      </c>
      <c r="B94" s="178" t="s">
        <v>99</v>
      </c>
      <c r="C94" s="157">
        <v>18796</v>
      </c>
      <c r="D94" s="151">
        <v>0.85189002114599732</v>
      </c>
      <c r="E94" s="47">
        <v>899</v>
      </c>
      <c r="F94" s="47">
        <v>8541</v>
      </c>
      <c r="G94" s="488">
        <v>0.10525699566795457</v>
      </c>
      <c r="H94" s="490">
        <v>0.80794148577080793</v>
      </c>
      <c r="I94" s="180">
        <v>0</v>
      </c>
      <c r="J94" s="182">
        <v>36</v>
      </c>
      <c r="K94" s="15">
        <v>236</v>
      </c>
      <c r="L94" s="198">
        <v>1.2555862949563738E-2</v>
      </c>
      <c r="M94" s="490">
        <v>9.7729315952038119E-3</v>
      </c>
      <c r="N94" s="200">
        <v>110.14</v>
      </c>
      <c r="O94" s="199">
        <v>170.65552932631198</v>
      </c>
      <c r="P94" s="490">
        <v>0.10665388046238292</v>
      </c>
      <c r="Q94" s="180">
        <v>0</v>
      </c>
      <c r="R94" s="180">
        <v>0</v>
      </c>
      <c r="S94" s="15">
        <v>6242</v>
      </c>
      <c r="T94" s="15">
        <v>370</v>
      </c>
      <c r="U94" s="185">
        <v>5.9275873117590513E-2</v>
      </c>
      <c r="V94" s="491">
        <v>5.2519243567996504E-3</v>
      </c>
      <c r="W94" s="201">
        <v>21290041.426383786</v>
      </c>
      <c r="X94" s="186">
        <v>1569328.2843310814</v>
      </c>
      <c r="Y94" s="186">
        <v>0</v>
      </c>
      <c r="Z94" s="186">
        <v>0</v>
      </c>
      <c r="AA94" s="186">
        <v>411040.29053803335</v>
      </c>
      <c r="AB94" s="186">
        <v>90209.985172692715</v>
      </c>
      <c r="AC94" s="186">
        <v>0</v>
      </c>
      <c r="AD94" s="182">
        <v>0</v>
      </c>
      <c r="AE94" s="186">
        <v>45154.293157644017</v>
      </c>
      <c r="AF94" s="186">
        <v>2115732.8531994522</v>
      </c>
      <c r="AG94" s="206">
        <v>23405774.279583238</v>
      </c>
    </row>
    <row r="95" spans="1:33" s="51" customFormat="1" x14ac:dyDescent="0.25">
      <c r="A95" s="97">
        <v>245</v>
      </c>
      <c r="B95" s="178" t="s">
        <v>100</v>
      </c>
      <c r="C95" s="157">
        <v>37105</v>
      </c>
      <c r="D95" s="151">
        <v>0.87452280175785291</v>
      </c>
      <c r="E95" s="47">
        <v>2450</v>
      </c>
      <c r="F95" s="47">
        <v>18503</v>
      </c>
      <c r="G95" s="488">
        <v>0.13241096038480246</v>
      </c>
      <c r="H95" s="490">
        <v>1.0163724262387148</v>
      </c>
      <c r="I95" s="180">
        <v>0</v>
      </c>
      <c r="J95" s="182">
        <v>454</v>
      </c>
      <c r="K95" s="15">
        <v>4646</v>
      </c>
      <c r="L95" s="198">
        <v>0.12521223554776983</v>
      </c>
      <c r="M95" s="490">
        <v>0.12242930419340992</v>
      </c>
      <c r="N95" s="200">
        <v>30.63</v>
      </c>
      <c r="O95" s="199">
        <v>1211.3940581129611</v>
      </c>
      <c r="P95" s="490">
        <v>1.5024899868970574E-2</v>
      </c>
      <c r="Q95" s="180">
        <v>0</v>
      </c>
      <c r="R95" s="180">
        <v>0</v>
      </c>
      <c r="S95" s="15">
        <v>12131</v>
      </c>
      <c r="T95" s="15">
        <v>2270</v>
      </c>
      <c r="U95" s="185">
        <v>0.18712389745280686</v>
      </c>
      <c r="V95" s="491">
        <v>0.133099948692016</v>
      </c>
      <c r="W95" s="201">
        <v>43145063.499716915</v>
      </c>
      <c r="X95" s="186">
        <v>3897209.6338032139</v>
      </c>
      <c r="Y95" s="186">
        <v>0</v>
      </c>
      <c r="Z95" s="186">
        <v>0</v>
      </c>
      <c r="AA95" s="186">
        <v>10165106.093858996</v>
      </c>
      <c r="AB95" s="186">
        <v>25087.450933716889</v>
      </c>
      <c r="AC95" s="186">
        <v>0</v>
      </c>
      <c r="AD95" s="182">
        <v>0</v>
      </c>
      <c r="AE95" s="186">
        <v>2259048.0763816959</v>
      </c>
      <c r="AF95" s="186">
        <v>16346451.254977621</v>
      </c>
      <c r="AG95" s="206">
        <v>59491514.754694536</v>
      </c>
    </row>
    <row r="96" spans="1:33" s="51" customFormat="1" x14ac:dyDescent="0.25">
      <c r="A96" s="97">
        <v>249</v>
      </c>
      <c r="B96" s="178" t="s">
        <v>101</v>
      </c>
      <c r="C96" s="157">
        <v>9486</v>
      </c>
      <c r="D96" s="151">
        <v>1.2888188232470092</v>
      </c>
      <c r="E96" s="47">
        <v>482</v>
      </c>
      <c r="F96" s="47">
        <v>3857</v>
      </c>
      <c r="G96" s="488">
        <v>0.12496759139227379</v>
      </c>
      <c r="H96" s="490">
        <v>0.95923791879053311</v>
      </c>
      <c r="I96" s="180">
        <v>0</v>
      </c>
      <c r="J96" s="182">
        <v>20</v>
      </c>
      <c r="K96" s="15">
        <v>198</v>
      </c>
      <c r="L96" s="198">
        <v>2.0872865275142316E-2</v>
      </c>
      <c r="M96" s="490">
        <v>1.808993392078239E-2</v>
      </c>
      <c r="N96" s="200">
        <v>1257.96</v>
      </c>
      <c r="O96" s="199">
        <v>7.5407803109796809</v>
      </c>
      <c r="P96" s="490">
        <v>2.4136858089489306</v>
      </c>
      <c r="Q96" s="180">
        <v>0</v>
      </c>
      <c r="R96" s="180">
        <v>0</v>
      </c>
      <c r="S96" s="15">
        <v>2376</v>
      </c>
      <c r="T96" s="15">
        <v>333</v>
      </c>
      <c r="U96" s="185">
        <v>0.14015151515151514</v>
      </c>
      <c r="V96" s="491">
        <v>8.6127566390724275E-2</v>
      </c>
      <c r="W96" s="201">
        <v>16255582.245801318</v>
      </c>
      <c r="X96" s="186">
        <v>940324.85496284068</v>
      </c>
      <c r="Y96" s="186">
        <v>0</v>
      </c>
      <c r="Z96" s="186">
        <v>0</v>
      </c>
      <c r="AA96" s="186">
        <v>383984.94690166973</v>
      </c>
      <c r="AB96" s="186">
        <v>1030330.0612660301</v>
      </c>
      <c r="AC96" s="186">
        <v>0</v>
      </c>
      <c r="AD96" s="182">
        <v>0</v>
      </c>
      <c r="AE96" s="186">
        <v>373714.92787537025</v>
      </c>
      <c r="AF96" s="186">
        <v>2728354.7910059094</v>
      </c>
      <c r="AG96" s="206">
        <v>18983937.036807228</v>
      </c>
    </row>
    <row r="97" spans="1:33" s="51" customFormat="1" x14ac:dyDescent="0.25">
      <c r="A97" s="97">
        <v>250</v>
      </c>
      <c r="B97" s="178" t="s">
        <v>102</v>
      </c>
      <c r="C97" s="157">
        <v>1822</v>
      </c>
      <c r="D97" s="151">
        <v>1.4461484046882112</v>
      </c>
      <c r="E97" s="47">
        <v>90</v>
      </c>
      <c r="F97" s="47">
        <v>803</v>
      </c>
      <c r="G97" s="488">
        <v>0.11207970112079702</v>
      </c>
      <c r="H97" s="490">
        <v>0.86031184600734223</v>
      </c>
      <c r="I97" s="180">
        <v>0</v>
      </c>
      <c r="J97" s="182">
        <v>0</v>
      </c>
      <c r="K97" s="15">
        <v>29</v>
      </c>
      <c r="L97" s="198">
        <v>1.5916575192096598E-2</v>
      </c>
      <c r="M97" s="490">
        <v>1.3133643837736672E-2</v>
      </c>
      <c r="N97" s="200">
        <v>357.21</v>
      </c>
      <c r="O97" s="199">
        <v>5.1006410794770582</v>
      </c>
      <c r="P97" s="490">
        <v>3.5683895693517846</v>
      </c>
      <c r="Q97" s="180">
        <v>0</v>
      </c>
      <c r="R97" s="180">
        <v>0</v>
      </c>
      <c r="S97" s="15">
        <v>435</v>
      </c>
      <c r="T97" s="15">
        <v>89</v>
      </c>
      <c r="U97" s="185">
        <v>0.2045977011494253</v>
      </c>
      <c r="V97" s="491">
        <v>0.15057375238863444</v>
      </c>
      <c r="W97" s="201">
        <v>3503392.3278352842</v>
      </c>
      <c r="X97" s="186">
        <v>161984.22887517852</v>
      </c>
      <c r="Y97" s="186">
        <v>0</v>
      </c>
      <c r="Z97" s="186">
        <v>0</v>
      </c>
      <c r="AA97" s="186">
        <v>53546.082894248604</v>
      </c>
      <c r="AB97" s="186">
        <v>292572.26079115283</v>
      </c>
      <c r="AC97" s="186">
        <v>0</v>
      </c>
      <c r="AD97" s="182">
        <v>0</v>
      </c>
      <c r="AE97" s="186">
        <v>125491.0622796839</v>
      </c>
      <c r="AF97" s="186">
        <v>633593.63484026352</v>
      </c>
      <c r="AG97" s="206">
        <v>4136985.9626755477</v>
      </c>
    </row>
    <row r="98" spans="1:33" s="51" customFormat="1" x14ac:dyDescent="0.25">
      <c r="A98" s="97">
        <v>256</v>
      </c>
      <c r="B98" s="178" t="s">
        <v>103</v>
      </c>
      <c r="C98" s="157">
        <v>1597</v>
      </c>
      <c r="D98" s="151">
        <v>1.3156172069139216</v>
      </c>
      <c r="E98" s="47">
        <v>84</v>
      </c>
      <c r="F98" s="47">
        <v>596</v>
      </c>
      <c r="G98" s="488">
        <v>0.14093959731543623</v>
      </c>
      <c r="H98" s="490">
        <v>1.0818373347667272</v>
      </c>
      <c r="I98" s="180">
        <v>0</v>
      </c>
      <c r="J98" s="182">
        <v>1</v>
      </c>
      <c r="K98" s="15">
        <v>8</v>
      </c>
      <c r="L98" s="198">
        <v>5.0093926111458983E-3</v>
      </c>
      <c r="M98" s="490">
        <v>2.2264612567859726E-3</v>
      </c>
      <c r="N98" s="200">
        <v>460.2</v>
      </c>
      <c r="O98" s="199">
        <v>3.4702303346371144</v>
      </c>
      <c r="P98" s="490">
        <v>5.244918253219196</v>
      </c>
      <c r="Q98" s="180">
        <v>0</v>
      </c>
      <c r="R98" s="180">
        <v>0</v>
      </c>
      <c r="S98" s="15">
        <v>326</v>
      </c>
      <c r="T98" s="15">
        <v>50</v>
      </c>
      <c r="U98" s="185">
        <v>0.15337423312883436</v>
      </c>
      <c r="V98" s="491">
        <v>9.9350284368043495E-2</v>
      </c>
      <c r="W98" s="201">
        <v>2793585.7081990503</v>
      </c>
      <c r="X98" s="186">
        <v>178539.92106914538</v>
      </c>
      <c r="Y98" s="186">
        <v>0</v>
      </c>
      <c r="Z98" s="186">
        <v>0</v>
      </c>
      <c r="AA98" s="186">
        <v>7956.3550834879397</v>
      </c>
      <c r="AB98" s="186">
        <v>376926.05026759754</v>
      </c>
      <c r="AC98" s="186">
        <v>0</v>
      </c>
      <c r="AD98" s="182">
        <v>0</v>
      </c>
      <c r="AE98" s="186">
        <v>72575.356899781837</v>
      </c>
      <c r="AF98" s="186">
        <v>635997.68332001241</v>
      </c>
      <c r="AG98" s="206">
        <v>3429583.3915190627</v>
      </c>
    </row>
    <row r="99" spans="1:33" s="51" customFormat="1" x14ac:dyDescent="0.25">
      <c r="A99" s="97">
        <v>257</v>
      </c>
      <c r="B99" s="178" t="s">
        <v>104</v>
      </c>
      <c r="C99" s="157">
        <v>40082</v>
      </c>
      <c r="D99" s="151">
        <v>0.72314492726602808</v>
      </c>
      <c r="E99" s="47">
        <v>2054</v>
      </c>
      <c r="F99" s="47">
        <v>19807</v>
      </c>
      <c r="G99" s="488">
        <v>0.10370071186954107</v>
      </c>
      <c r="H99" s="490">
        <v>0.79599561712433986</v>
      </c>
      <c r="I99" s="180">
        <v>1</v>
      </c>
      <c r="J99" s="182">
        <v>6405</v>
      </c>
      <c r="K99" s="15">
        <v>3744</v>
      </c>
      <c r="L99" s="198">
        <v>9.3408512549273987E-2</v>
      </c>
      <c r="M99" s="490">
        <v>9.0625581194914068E-2</v>
      </c>
      <c r="N99" s="200">
        <v>366.23</v>
      </c>
      <c r="O99" s="199">
        <v>109.44488436228599</v>
      </c>
      <c r="P99" s="490">
        <v>0.16630356485885361</v>
      </c>
      <c r="Q99" s="180">
        <v>3</v>
      </c>
      <c r="R99" s="180">
        <v>689</v>
      </c>
      <c r="S99" s="15">
        <v>14168</v>
      </c>
      <c r="T99" s="15">
        <v>1883</v>
      </c>
      <c r="U99" s="185">
        <v>0.13290513833992096</v>
      </c>
      <c r="V99" s="491">
        <v>7.8881189579130095E-2</v>
      </c>
      <c r="W99" s="201">
        <v>38539161.980229944</v>
      </c>
      <c r="X99" s="186">
        <v>3297072.6542852093</v>
      </c>
      <c r="Y99" s="186">
        <v>893824.59180000005</v>
      </c>
      <c r="Z99" s="186">
        <v>1897609.9905000001</v>
      </c>
      <c r="AA99" s="186">
        <v>8128198.2381818173</v>
      </c>
      <c r="AB99" s="186">
        <v>299960.0769002657</v>
      </c>
      <c r="AC99" s="186">
        <v>0</v>
      </c>
      <c r="AD99" s="182">
        <v>220996.75</v>
      </c>
      <c r="AE99" s="186">
        <v>1446232.0598578851</v>
      </c>
      <c r="AF99" s="186">
        <v>16183894.361525171</v>
      </c>
      <c r="AG99" s="206">
        <v>54723056.341755114</v>
      </c>
    </row>
    <row r="100" spans="1:33" s="51" customFormat="1" x14ac:dyDescent="0.25">
      <c r="A100" s="97">
        <v>260</v>
      </c>
      <c r="B100" s="178" t="s">
        <v>105</v>
      </c>
      <c r="C100" s="157">
        <v>9933</v>
      </c>
      <c r="D100" s="151">
        <v>1.7080234458500421</v>
      </c>
      <c r="E100" s="47">
        <v>687</v>
      </c>
      <c r="F100" s="47">
        <v>4020</v>
      </c>
      <c r="G100" s="488">
        <v>0.17089552238805969</v>
      </c>
      <c r="H100" s="490">
        <v>1.3117758244340973</v>
      </c>
      <c r="I100" s="180">
        <v>0</v>
      </c>
      <c r="J100" s="182">
        <v>2</v>
      </c>
      <c r="K100" s="15">
        <v>502</v>
      </c>
      <c r="L100" s="198">
        <v>5.0538608678143561E-2</v>
      </c>
      <c r="M100" s="490">
        <v>4.7755677323783635E-2</v>
      </c>
      <c r="N100" s="200">
        <v>1253.6600000000001</v>
      </c>
      <c r="O100" s="199">
        <v>7.9232008678589088</v>
      </c>
      <c r="P100" s="490">
        <v>2.2971870495985098</v>
      </c>
      <c r="Q100" s="180">
        <v>3</v>
      </c>
      <c r="R100" s="180">
        <v>380</v>
      </c>
      <c r="S100" s="15">
        <v>2305</v>
      </c>
      <c r="T100" s="15">
        <v>328</v>
      </c>
      <c r="U100" s="185">
        <v>0.14229934924078091</v>
      </c>
      <c r="V100" s="491">
        <v>8.8275400479990052E-2</v>
      </c>
      <c r="W100" s="201">
        <v>22558062.857728563</v>
      </c>
      <c r="X100" s="186">
        <v>1346506.6897524961</v>
      </c>
      <c r="Y100" s="186">
        <v>0</v>
      </c>
      <c r="Z100" s="186">
        <v>0</v>
      </c>
      <c r="AA100" s="186">
        <v>1061450.0042857141</v>
      </c>
      <c r="AB100" s="186">
        <v>1026808.1533647899</v>
      </c>
      <c r="AC100" s="186">
        <v>0</v>
      </c>
      <c r="AD100" s="182">
        <v>121885</v>
      </c>
      <c r="AE100" s="186">
        <v>401083.94831850415</v>
      </c>
      <c r="AF100" s="186">
        <v>3957733.7957215048</v>
      </c>
      <c r="AG100" s="206">
        <v>26515796.653450068</v>
      </c>
    </row>
    <row r="101" spans="1:33" s="51" customFormat="1" x14ac:dyDescent="0.25">
      <c r="A101" s="97">
        <v>261</v>
      </c>
      <c r="B101" s="178" t="s">
        <v>106</v>
      </c>
      <c r="C101" s="157">
        <v>6436</v>
      </c>
      <c r="D101" s="151">
        <v>1.0000466568488386</v>
      </c>
      <c r="E101" s="47">
        <v>591</v>
      </c>
      <c r="F101" s="47">
        <v>3329</v>
      </c>
      <c r="G101" s="488">
        <v>0.17753079002703515</v>
      </c>
      <c r="H101" s="490">
        <v>1.3627074319790475</v>
      </c>
      <c r="I101" s="180">
        <v>0</v>
      </c>
      <c r="J101" s="182">
        <v>15</v>
      </c>
      <c r="K101" s="15">
        <v>240</v>
      </c>
      <c r="L101" s="198">
        <v>3.7290242386575516E-2</v>
      </c>
      <c r="M101" s="490">
        <v>3.450731103221559E-2</v>
      </c>
      <c r="N101" s="200">
        <v>8095.12</v>
      </c>
      <c r="O101" s="199">
        <v>0.79504689244878401</v>
      </c>
      <c r="P101" s="490">
        <v>20</v>
      </c>
      <c r="Q101" s="180">
        <v>0</v>
      </c>
      <c r="R101" s="180">
        <v>0</v>
      </c>
      <c r="S101" s="15">
        <v>2143</v>
      </c>
      <c r="T101" s="15">
        <v>270</v>
      </c>
      <c r="U101" s="185">
        <v>0.12599160055996267</v>
      </c>
      <c r="V101" s="491">
        <v>7.1967651799171806E-2</v>
      </c>
      <c r="W101" s="201">
        <v>8557833.5829195138</v>
      </c>
      <c r="X101" s="186">
        <v>906331.58922932029</v>
      </c>
      <c r="Y101" s="186">
        <v>0</v>
      </c>
      <c r="Z101" s="186">
        <v>0</v>
      </c>
      <c r="AA101" s="186">
        <v>496959.79213358072</v>
      </c>
      <c r="AB101" s="186">
        <v>5792400</v>
      </c>
      <c r="AC101" s="186">
        <v>0</v>
      </c>
      <c r="AD101" s="182">
        <v>0</v>
      </c>
      <c r="AE101" s="186">
        <v>211869.53698854905</v>
      </c>
      <c r="AF101" s="186">
        <v>7407560.9183514509</v>
      </c>
      <c r="AG101" s="206">
        <v>15965394.501270965</v>
      </c>
    </row>
    <row r="102" spans="1:33" s="51" customFormat="1" x14ac:dyDescent="0.25">
      <c r="A102" s="97">
        <v>263</v>
      </c>
      <c r="B102" s="178" t="s">
        <v>107</v>
      </c>
      <c r="C102" s="157">
        <v>7854</v>
      </c>
      <c r="D102" s="151">
        <v>1.5759901091085879</v>
      </c>
      <c r="E102" s="47">
        <v>501</v>
      </c>
      <c r="F102" s="47">
        <v>3360</v>
      </c>
      <c r="G102" s="488">
        <v>0.14910714285714285</v>
      </c>
      <c r="H102" s="490">
        <v>1.1445305442602243</v>
      </c>
      <c r="I102" s="180">
        <v>0</v>
      </c>
      <c r="J102" s="182">
        <v>1</v>
      </c>
      <c r="K102" s="15">
        <v>113</v>
      </c>
      <c r="L102" s="198">
        <v>1.4387573211102622E-2</v>
      </c>
      <c r="M102" s="490">
        <v>1.1604641856742696E-2</v>
      </c>
      <c r="N102" s="200">
        <v>1328.15</v>
      </c>
      <c r="O102" s="199">
        <v>5.9134886872717685</v>
      </c>
      <c r="P102" s="490">
        <v>3.0778911379655249</v>
      </c>
      <c r="Q102" s="180">
        <v>0</v>
      </c>
      <c r="R102" s="180">
        <v>0</v>
      </c>
      <c r="S102" s="15">
        <v>1961</v>
      </c>
      <c r="T102" s="15">
        <v>278</v>
      </c>
      <c r="U102" s="185">
        <v>0.14176440591534931</v>
      </c>
      <c r="V102" s="491">
        <v>8.7740457154558443E-2</v>
      </c>
      <c r="W102" s="201">
        <v>16457805.42752823</v>
      </c>
      <c r="X102" s="186">
        <v>928938.02673001029</v>
      </c>
      <c r="Y102" s="186">
        <v>0</v>
      </c>
      <c r="Z102" s="186">
        <v>0</v>
      </c>
      <c r="AA102" s="186">
        <v>203946.72571428568</v>
      </c>
      <c r="AB102" s="186">
        <v>1087819.0648911556</v>
      </c>
      <c r="AC102" s="186">
        <v>0</v>
      </c>
      <c r="AD102" s="182">
        <v>0</v>
      </c>
      <c r="AE102" s="186">
        <v>315214.32026600587</v>
      </c>
      <c r="AF102" s="186">
        <v>2535918.1376014557</v>
      </c>
      <c r="AG102" s="206">
        <v>18993723.565129686</v>
      </c>
    </row>
    <row r="103" spans="1:33" s="51" customFormat="1" x14ac:dyDescent="0.25">
      <c r="A103" s="97">
        <v>265</v>
      </c>
      <c r="B103" s="178" t="s">
        <v>108</v>
      </c>
      <c r="C103" s="157">
        <v>1107</v>
      </c>
      <c r="D103" s="151">
        <v>1.6876511518756037</v>
      </c>
      <c r="E103" s="47">
        <v>55</v>
      </c>
      <c r="F103" s="47">
        <v>382</v>
      </c>
      <c r="G103" s="488">
        <v>0.14397905759162305</v>
      </c>
      <c r="H103" s="490">
        <v>1.1051679080545165</v>
      </c>
      <c r="I103" s="180">
        <v>0</v>
      </c>
      <c r="J103" s="182">
        <v>0</v>
      </c>
      <c r="K103" s="15">
        <v>14</v>
      </c>
      <c r="L103" s="198">
        <v>1.2646793134598013E-2</v>
      </c>
      <c r="M103" s="490">
        <v>9.8638617802380875E-3</v>
      </c>
      <c r="N103" s="200">
        <v>483.97</v>
      </c>
      <c r="O103" s="199">
        <v>2.2873318594127734</v>
      </c>
      <c r="P103" s="490">
        <v>7.9573387438786085</v>
      </c>
      <c r="Q103" s="180">
        <v>3</v>
      </c>
      <c r="R103" s="180">
        <v>86</v>
      </c>
      <c r="S103" s="15">
        <v>235</v>
      </c>
      <c r="T103" s="15">
        <v>44</v>
      </c>
      <c r="U103" s="185">
        <v>0.18723404255319148</v>
      </c>
      <c r="V103" s="491">
        <v>0.13321009379240062</v>
      </c>
      <c r="W103" s="201">
        <v>2484035.7400844218</v>
      </c>
      <c r="X103" s="186">
        <v>126428.31314151759</v>
      </c>
      <c r="Y103" s="186">
        <v>0</v>
      </c>
      <c r="Z103" s="186">
        <v>0</v>
      </c>
      <c r="AA103" s="186">
        <v>24433.669628942487</v>
      </c>
      <c r="AB103" s="186">
        <v>396394.82952631282</v>
      </c>
      <c r="AC103" s="186">
        <v>0</v>
      </c>
      <c r="AD103" s="182">
        <v>27584.5</v>
      </c>
      <c r="AE103" s="186">
        <v>67452.787940489521</v>
      </c>
      <c r="AF103" s="186">
        <v>642294.10023726244</v>
      </c>
      <c r="AG103" s="206">
        <v>3126329.8403216843</v>
      </c>
    </row>
    <row r="104" spans="1:33" s="51" customFormat="1" x14ac:dyDescent="0.25">
      <c r="A104" s="97">
        <v>271</v>
      </c>
      <c r="B104" s="178" t="s">
        <v>109</v>
      </c>
      <c r="C104" s="157">
        <v>7013</v>
      </c>
      <c r="D104" s="151">
        <v>1.1823970449126886</v>
      </c>
      <c r="E104" s="47">
        <v>354</v>
      </c>
      <c r="F104" s="47">
        <v>3098</v>
      </c>
      <c r="G104" s="488">
        <v>0.11426726920593931</v>
      </c>
      <c r="H104" s="490">
        <v>0.87710338558833334</v>
      </c>
      <c r="I104" s="180">
        <v>0</v>
      </c>
      <c r="J104" s="182">
        <v>13</v>
      </c>
      <c r="K104" s="15">
        <v>218</v>
      </c>
      <c r="L104" s="198">
        <v>3.1085127620134038E-2</v>
      </c>
      <c r="M104" s="490">
        <v>2.8302196265774113E-2</v>
      </c>
      <c r="N104" s="200">
        <v>480.2</v>
      </c>
      <c r="O104" s="199">
        <v>14.60433152852978</v>
      </c>
      <c r="P104" s="490">
        <v>1.246279187065638</v>
      </c>
      <c r="Q104" s="180">
        <v>0</v>
      </c>
      <c r="R104" s="180">
        <v>0</v>
      </c>
      <c r="S104" s="15">
        <v>1938</v>
      </c>
      <c r="T104" s="15">
        <v>303</v>
      </c>
      <c r="U104" s="185">
        <v>0.15634674922600619</v>
      </c>
      <c r="V104" s="491">
        <v>0.10232280046521533</v>
      </c>
      <c r="W104" s="201">
        <v>11025409.1158628</v>
      </c>
      <c r="X104" s="186">
        <v>635657.36529715569</v>
      </c>
      <c r="Y104" s="186">
        <v>0</v>
      </c>
      <c r="Z104" s="186">
        <v>0</v>
      </c>
      <c r="AA104" s="186">
        <v>444138.14647495362</v>
      </c>
      <c r="AB104" s="186">
        <v>393307.01725010935</v>
      </c>
      <c r="AC104" s="186">
        <v>0</v>
      </c>
      <c r="AD104" s="182">
        <v>0</v>
      </c>
      <c r="AE104" s="186">
        <v>328239.92616164597</v>
      </c>
      <c r="AF104" s="186">
        <v>1801342.4551838655</v>
      </c>
      <c r="AG104" s="206">
        <v>12826751.571046665</v>
      </c>
    </row>
    <row r="105" spans="1:33" s="51" customFormat="1" x14ac:dyDescent="0.25">
      <c r="A105" s="97">
        <v>272</v>
      </c>
      <c r="B105" s="178" t="s">
        <v>110</v>
      </c>
      <c r="C105" s="157">
        <v>47772</v>
      </c>
      <c r="D105" s="151">
        <v>1.0177344573958764</v>
      </c>
      <c r="E105" s="47">
        <v>2202</v>
      </c>
      <c r="F105" s="47">
        <v>21737</v>
      </c>
      <c r="G105" s="488">
        <v>0.10130192758890372</v>
      </c>
      <c r="H105" s="490">
        <v>0.77758280452748696</v>
      </c>
      <c r="I105" s="180">
        <v>1</v>
      </c>
      <c r="J105" s="182">
        <v>5974</v>
      </c>
      <c r="K105" s="15">
        <v>1756</v>
      </c>
      <c r="L105" s="198">
        <v>3.6757933517541655E-2</v>
      </c>
      <c r="M105" s="490">
        <v>3.3975002163181729E-2</v>
      </c>
      <c r="N105" s="200">
        <v>1445.95</v>
      </c>
      <c r="O105" s="199">
        <v>33.03848680798091</v>
      </c>
      <c r="P105" s="490">
        <v>0.5509052073358407</v>
      </c>
      <c r="Q105" s="180">
        <v>0</v>
      </c>
      <c r="R105" s="180">
        <v>0</v>
      </c>
      <c r="S105" s="15">
        <v>14266</v>
      </c>
      <c r="T105" s="15">
        <v>1186</v>
      </c>
      <c r="U105" s="185">
        <v>8.313472592177204E-2</v>
      </c>
      <c r="V105" s="491">
        <v>2.9110777160981177E-2</v>
      </c>
      <c r="W105" s="201">
        <v>64645074.663302504</v>
      </c>
      <c r="X105" s="186">
        <v>3838738.504153254</v>
      </c>
      <c r="Y105" s="186">
        <v>1065310.8228</v>
      </c>
      <c r="Z105" s="186">
        <v>1769917.5774000001</v>
      </c>
      <c r="AA105" s="186">
        <v>3631842.5735807046</v>
      </c>
      <c r="AB105" s="186">
        <v>1184302.9604181503</v>
      </c>
      <c r="AC105" s="186">
        <v>0</v>
      </c>
      <c r="AD105" s="182">
        <v>0</v>
      </c>
      <c r="AE105" s="186">
        <v>636124.86688576196</v>
      </c>
      <c r="AF105" s="186">
        <v>12126237.305237867</v>
      </c>
      <c r="AG105" s="206">
        <v>76771311.96854037</v>
      </c>
    </row>
    <row r="106" spans="1:33" s="51" customFormat="1" x14ac:dyDescent="0.25">
      <c r="A106" s="97">
        <v>273</v>
      </c>
      <c r="B106" s="178" t="s">
        <v>111</v>
      </c>
      <c r="C106" s="157">
        <v>3925</v>
      </c>
      <c r="D106" s="151">
        <v>1.1597679467968156</v>
      </c>
      <c r="E106" s="47">
        <v>334</v>
      </c>
      <c r="F106" s="47">
        <v>1791</v>
      </c>
      <c r="G106" s="488">
        <v>0.18648799553322165</v>
      </c>
      <c r="H106" s="490">
        <v>1.4314619872378012</v>
      </c>
      <c r="I106" s="180">
        <v>0</v>
      </c>
      <c r="J106" s="182">
        <v>28</v>
      </c>
      <c r="K106" s="15">
        <v>59</v>
      </c>
      <c r="L106" s="198">
        <v>1.5031847133757962E-2</v>
      </c>
      <c r="M106" s="490">
        <v>1.2248915779398037E-2</v>
      </c>
      <c r="N106" s="200">
        <v>2559.21</v>
      </c>
      <c r="O106" s="199">
        <v>1.5336764079540171</v>
      </c>
      <c r="P106" s="490">
        <v>11.867610618914123</v>
      </c>
      <c r="Q106" s="180">
        <v>0</v>
      </c>
      <c r="R106" s="180">
        <v>0</v>
      </c>
      <c r="S106" s="15">
        <v>1122</v>
      </c>
      <c r="T106" s="15">
        <v>150</v>
      </c>
      <c r="U106" s="185">
        <v>0.13368983957219252</v>
      </c>
      <c r="V106" s="491">
        <v>7.9665890811401657E-2</v>
      </c>
      <c r="W106" s="201">
        <v>6052548.8303734288</v>
      </c>
      <c r="X106" s="186">
        <v>580614.58091253089</v>
      </c>
      <c r="Y106" s="186">
        <v>0</v>
      </c>
      <c r="Z106" s="186">
        <v>0</v>
      </c>
      <c r="AA106" s="186">
        <v>107579.96736549164</v>
      </c>
      <c r="AB106" s="186">
        <v>2096116.7255657071</v>
      </c>
      <c r="AC106" s="186">
        <v>0</v>
      </c>
      <c r="AD106" s="182">
        <v>0</v>
      </c>
      <c r="AE106" s="186">
        <v>143030.02921668402</v>
      </c>
      <c r="AF106" s="186">
        <v>2927341.3030604124</v>
      </c>
      <c r="AG106" s="206">
        <v>8979890.1334338412</v>
      </c>
    </row>
    <row r="107" spans="1:33" s="51" customFormat="1" x14ac:dyDescent="0.25">
      <c r="A107" s="97">
        <v>275</v>
      </c>
      <c r="B107" s="178" t="s">
        <v>112</v>
      </c>
      <c r="C107" s="157">
        <v>2593</v>
      </c>
      <c r="D107" s="151">
        <v>1.3596685684693364</v>
      </c>
      <c r="E107" s="47">
        <v>150</v>
      </c>
      <c r="F107" s="47">
        <v>1128</v>
      </c>
      <c r="G107" s="488">
        <v>0.13297872340425532</v>
      </c>
      <c r="H107" s="490">
        <v>1.0207305146925174</v>
      </c>
      <c r="I107" s="180">
        <v>0</v>
      </c>
      <c r="J107" s="182">
        <v>1</v>
      </c>
      <c r="K107" s="15">
        <v>26</v>
      </c>
      <c r="L107" s="198">
        <v>1.0026995757809487E-2</v>
      </c>
      <c r="M107" s="490">
        <v>7.2440644034495617E-3</v>
      </c>
      <c r="N107" s="200">
        <v>512.94000000000005</v>
      </c>
      <c r="O107" s="199">
        <v>5.05517214489024</v>
      </c>
      <c r="P107" s="490">
        <v>3.6004855825554385</v>
      </c>
      <c r="Q107" s="180">
        <v>0</v>
      </c>
      <c r="R107" s="180">
        <v>0</v>
      </c>
      <c r="S107" s="15">
        <v>640</v>
      </c>
      <c r="T107" s="15">
        <v>80</v>
      </c>
      <c r="U107" s="185">
        <v>0.125</v>
      </c>
      <c r="V107" s="491">
        <v>7.0976051239209137E-2</v>
      </c>
      <c r="W107" s="201">
        <v>4687735.6595672593</v>
      </c>
      <c r="X107" s="186">
        <v>273515.58156992606</v>
      </c>
      <c r="Y107" s="186">
        <v>0</v>
      </c>
      <c r="Z107" s="186">
        <v>0</v>
      </c>
      <c r="AA107" s="186">
        <v>42031.889925788491</v>
      </c>
      <c r="AB107" s="186">
        <v>420122.6602004813</v>
      </c>
      <c r="AC107" s="186">
        <v>0</v>
      </c>
      <c r="AD107" s="182">
        <v>0</v>
      </c>
      <c r="AE107" s="186">
        <v>84183.988872876638</v>
      </c>
      <c r="AF107" s="186">
        <v>819854.12056907173</v>
      </c>
      <c r="AG107" s="206">
        <v>5507589.780136331</v>
      </c>
    </row>
    <row r="108" spans="1:33" s="51" customFormat="1" x14ac:dyDescent="0.25">
      <c r="A108" s="97">
        <v>276</v>
      </c>
      <c r="B108" s="178" t="s">
        <v>113</v>
      </c>
      <c r="C108" s="157">
        <v>14857</v>
      </c>
      <c r="D108" s="151">
        <v>0.832088421779966</v>
      </c>
      <c r="E108" s="47">
        <v>833</v>
      </c>
      <c r="F108" s="47">
        <v>7249</v>
      </c>
      <c r="G108" s="488">
        <v>0.11491240171058077</v>
      </c>
      <c r="H108" s="490">
        <v>0.88205535396831014</v>
      </c>
      <c r="I108" s="180">
        <v>0</v>
      </c>
      <c r="J108" s="182">
        <v>12</v>
      </c>
      <c r="K108" s="15">
        <v>334</v>
      </c>
      <c r="L108" s="198">
        <v>2.2480985394090328E-2</v>
      </c>
      <c r="M108" s="490">
        <v>1.9698054039730403E-2</v>
      </c>
      <c r="N108" s="200">
        <v>799.2</v>
      </c>
      <c r="O108" s="199">
        <v>18.58983983983984</v>
      </c>
      <c r="P108" s="490">
        <v>0.97908721010099742</v>
      </c>
      <c r="Q108" s="180">
        <v>0</v>
      </c>
      <c r="R108" s="180">
        <v>0</v>
      </c>
      <c r="S108" s="15">
        <v>5047</v>
      </c>
      <c r="T108" s="15">
        <v>350</v>
      </c>
      <c r="U108" s="185">
        <v>6.9348127600554782E-2</v>
      </c>
      <c r="V108" s="491">
        <v>1.5324178839763919E-2</v>
      </c>
      <c r="W108" s="201">
        <v>16437211.429252684</v>
      </c>
      <c r="X108" s="186">
        <v>1354239.3253463684</v>
      </c>
      <c r="Y108" s="186">
        <v>0</v>
      </c>
      <c r="Z108" s="186">
        <v>0</v>
      </c>
      <c r="AA108" s="186">
        <v>654860.12473098328</v>
      </c>
      <c r="AB108" s="186">
        <v>654583.44062117336</v>
      </c>
      <c r="AC108" s="186">
        <v>0</v>
      </c>
      <c r="AD108" s="182">
        <v>0</v>
      </c>
      <c r="AE108" s="186">
        <v>104141.41749173365</v>
      </c>
      <c r="AF108" s="186">
        <v>2767824.3081902601</v>
      </c>
      <c r="AG108" s="206">
        <v>19205035.737442944</v>
      </c>
    </row>
    <row r="109" spans="1:33" s="51" customFormat="1" x14ac:dyDescent="0.25">
      <c r="A109" s="97">
        <v>280</v>
      </c>
      <c r="B109" s="178" t="s">
        <v>114</v>
      </c>
      <c r="C109" s="157">
        <v>2068</v>
      </c>
      <c r="D109" s="151">
        <v>0.93238195588811335</v>
      </c>
      <c r="E109" s="47">
        <v>81</v>
      </c>
      <c r="F109" s="47">
        <v>993</v>
      </c>
      <c r="G109" s="488">
        <v>8.1570996978851965E-2</v>
      </c>
      <c r="H109" s="490">
        <v>0.62613028309114427</v>
      </c>
      <c r="I109" s="421">
        <v>3</v>
      </c>
      <c r="J109" s="182">
        <v>1763</v>
      </c>
      <c r="K109" s="15">
        <v>230</v>
      </c>
      <c r="L109" s="198">
        <v>0.11121856866537717</v>
      </c>
      <c r="M109" s="490">
        <v>0.10843563731101724</v>
      </c>
      <c r="N109" s="200">
        <v>236.03</v>
      </c>
      <c r="O109" s="199">
        <v>8.7615981019361939</v>
      </c>
      <c r="P109" s="490">
        <v>2.0773692439728513</v>
      </c>
      <c r="Q109" s="180">
        <v>0</v>
      </c>
      <c r="R109" s="180">
        <v>0</v>
      </c>
      <c r="S109" s="15">
        <v>575</v>
      </c>
      <c r="T109" s="15">
        <v>98</v>
      </c>
      <c r="U109" s="185">
        <v>0.17043478260869566</v>
      </c>
      <c r="V109" s="491">
        <v>0.11641083384790479</v>
      </c>
      <c r="W109" s="201">
        <v>2563727.9237166871</v>
      </c>
      <c r="X109" s="186">
        <v>133808.49954419312</v>
      </c>
      <c r="Y109" s="186">
        <v>46116.193200000002</v>
      </c>
      <c r="Z109" s="186">
        <v>522324.1863</v>
      </c>
      <c r="AA109" s="186">
        <v>501783.83836734685</v>
      </c>
      <c r="AB109" s="186">
        <v>193319.98184411356</v>
      </c>
      <c r="AC109" s="186">
        <v>0</v>
      </c>
      <c r="AD109" s="182">
        <v>0</v>
      </c>
      <c r="AE109" s="186">
        <v>110118.19500348941</v>
      </c>
      <c r="AF109" s="186">
        <v>1507470.8942591432</v>
      </c>
      <c r="AG109" s="206">
        <v>4071198.8179758303</v>
      </c>
    </row>
    <row r="110" spans="1:33" s="51" customFormat="1" x14ac:dyDescent="0.25">
      <c r="A110" s="97">
        <v>284</v>
      </c>
      <c r="B110" s="178" t="s">
        <v>115</v>
      </c>
      <c r="C110" s="157">
        <v>2292</v>
      </c>
      <c r="D110" s="151">
        <v>1.1270024480916281</v>
      </c>
      <c r="E110" s="47">
        <v>97</v>
      </c>
      <c r="F110" s="47">
        <v>968</v>
      </c>
      <c r="G110" s="488">
        <v>0.10020661157024793</v>
      </c>
      <c r="H110" s="490">
        <v>0.76917527545176645</v>
      </c>
      <c r="I110" s="180">
        <v>0</v>
      </c>
      <c r="J110" s="182">
        <v>7</v>
      </c>
      <c r="K110" s="15">
        <v>95</v>
      </c>
      <c r="L110" s="198">
        <v>4.1448516579406632E-2</v>
      </c>
      <c r="M110" s="490">
        <v>3.8665585225046706E-2</v>
      </c>
      <c r="N110" s="200">
        <v>191.5</v>
      </c>
      <c r="O110" s="199">
        <v>11.968668407310705</v>
      </c>
      <c r="P110" s="490">
        <v>1.5207267680584731</v>
      </c>
      <c r="Q110" s="180">
        <v>0</v>
      </c>
      <c r="R110" s="180">
        <v>0</v>
      </c>
      <c r="S110" s="15">
        <v>582</v>
      </c>
      <c r="T110" s="15">
        <v>87</v>
      </c>
      <c r="U110" s="185">
        <v>0.14948453608247422</v>
      </c>
      <c r="V110" s="491">
        <v>9.546058732168336E-2</v>
      </c>
      <c r="W110" s="201">
        <v>3434527.6086124051</v>
      </c>
      <c r="X110" s="186">
        <v>182183.22523620527</v>
      </c>
      <c r="Y110" s="186">
        <v>0</v>
      </c>
      <c r="Z110" s="186">
        <v>0</v>
      </c>
      <c r="AA110" s="186">
        <v>198304.83343228197</v>
      </c>
      <c r="AB110" s="186">
        <v>156847.75885755091</v>
      </c>
      <c r="AC110" s="186">
        <v>0</v>
      </c>
      <c r="AD110" s="182">
        <v>0</v>
      </c>
      <c r="AE110" s="186">
        <v>100081.51360635264</v>
      </c>
      <c r="AF110" s="186">
        <v>637417.331132391</v>
      </c>
      <c r="AG110" s="206">
        <v>4071944.9397447961</v>
      </c>
    </row>
    <row r="111" spans="1:33" s="51" customFormat="1" x14ac:dyDescent="0.25">
      <c r="A111" s="97">
        <v>285</v>
      </c>
      <c r="B111" s="178" t="s">
        <v>116</v>
      </c>
      <c r="C111" s="157">
        <v>51668</v>
      </c>
      <c r="D111" s="151">
        <v>1.4123646568210702</v>
      </c>
      <c r="E111" s="47">
        <v>3842</v>
      </c>
      <c r="F111" s="47">
        <v>23585</v>
      </c>
      <c r="G111" s="488">
        <v>0.16290014839940639</v>
      </c>
      <c r="H111" s="490">
        <v>1.2504041854404859</v>
      </c>
      <c r="I111" s="180">
        <v>0</v>
      </c>
      <c r="J111" s="182">
        <v>504</v>
      </c>
      <c r="K111" s="15">
        <v>4849</v>
      </c>
      <c r="L111" s="198">
        <v>9.3849190988619643E-2</v>
      </c>
      <c r="M111" s="490">
        <v>9.1066259634259711E-2</v>
      </c>
      <c r="N111" s="200">
        <v>271.95</v>
      </c>
      <c r="O111" s="199">
        <v>189.99080713366428</v>
      </c>
      <c r="P111" s="490">
        <v>9.5799763681240407E-2</v>
      </c>
      <c r="Q111" s="180">
        <v>3</v>
      </c>
      <c r="R111" s="180">
        <v>480</v>
      </c>
      <c r="S111" s="15">
        <v>15245</v>
      </c>
      <c r="T111" s="15">
        <v>2405</v>
      </c>
      <c r="U111" s="185">
        <v>0.15775664152181043</v>
      </c>
      <c r="V111" s="491">
        <v>0.10373269276101957</v>
      </c>
      <c r="W111" s="201">
        <v>97027765.786185622</v>
      </c>
      <c r="X111" s="186">
        <v>6676371.9960680548</v>
      </c>
      <c r="Y111" s="186">
        <v>0</v>
      </c>
      <c r="Z111" s="186">
        <v>0</v>
      </c>
      <c r="AA111" s="186">
        <v>10528663.571317252</v>
      </c>
      <c r="AB111" s="186">
        <v>222740.19854470482</v>
      </c>
      <c r="AC111" s="186">
        <v>0</v>
      </c>
      <c r="AD111" s="182">
        <v>153960</v>
      </c>
      <c r="AE111" s="186">
        <v>2451616.0292196181</v>
      </c>
      <c r="AF111" s="186">
        <v>20033351.795149639</v>
      </c>
      <c r="AG111" s="206">
        <v>117061117.58133526</v>
      </c>
    </row>
    <row r="112" spans="1:33" s="51" customFormat="1" x14ac:dyDescent="0.25">
      <c r="A112" s="97">
        <v>286</v>
      </c>
      <c r="B112" s="178" t="s">
        <v>117</v>
      </c>
      <c r="C112" s="157">
        <v>81187</v>
      </c>
      <c r="D112" s="151">
        <v>1.2068820080617733</v>
      </c>
      <c r="E112" s="47">
        <v>5211</v>
      </c>
      <c r="F112" s="47">
        <v>37154</v>
      </c>
      <c r="G112" s="488">
        <v>0.14025407762286698</v>
      </c>
      <c r="H112" s="490">
        <v>1.076575358634644</v>
      </c>
      <c r="I112" s="180">
        <v>0</v>
      </c>
      <c r="J112" s="182">
        <v>285</v>
      </c>
      <c r="K112" s="15">
        <v>3558</v>
      </c>
      <c r="L112" s="198">
        <v>4.3824750267900031E-2</v>
      </c>
      <c r="M112" s="490">
        <v>4.1041818913540105E-2</v>
      </c>
      <c r="N112" s="200">
        <v>2557.67</v>
      </c>
      <c r="O112" s="199">
        <v>31.742562566711108</v>
      </c>
      <c r="P112" s="490">
        <v>0.57339650466975511</v>
      </c>
      <c r="Q112" s="180">
        <v>0</v>
      </c>
      <c r="R112" s="180">
        <v>0</v>
      </c>
      <c r="S112" s="15">
        <v>23127</v>
      </c>
      <c r="T112" s="15">
        <v>2926</v>
      </c>
      <c r="U112" s="185">
        <v>0.12651878756431875</v>
      </c>
      <c r="V112" s="491">
        <v>7.2494838803527889E-2</v>
      </c>
      <c r="W112" s="201">
        <v>130280328.76347624</v>
      </c>
      <c r="X112" s="186">
        <v>9032321.4691095967</v>
      </c>
      <c r="Y112" s="186">
        <v>0</v>
      </c>
      <c r="Z112" s="186">
        <v>0</v>
      </c>
      <c r="AA112" s="186">
        <v>7456022.1953432271</v>
      </c>
      <c r="AB112" s="186">
        <v>2094855.3911080535</v>
      </c>
      <c r="AC112" s="186">
        <v>0</v>
      </c>
      <c r="AD112" s="182">
        <v>0</v>
      </c>
      <c r="AE112" s="186">
        <v>2692208.752580238</v>
      </c>
      <c r="AF112" s="186">
        <v>21275407.808141127</v>
      </c>
      <c r="AG112" s="206">
        <v>151555736.57161736</v>
      </c>
    </row>
    <row r="113" spans="1:33" s="51" customFormat="1" x14ac:dyDescent="0.25">
      <c r="A113" s="97">
        <v>287</v>
      </c>
      <c r="B113" s="178" t="s">
        <v>118</v>
      </c>
      <c r="C113" s="157">
        <v>6404</v>
      </c>
      <c r="D113" s="151">
        <v>1.2392161613848494</v>
      </c>
      <c r="E113" s="47">
        <v>164</v>
      </c>
      <c r="F113" s="47">
        <v>2728</v>
      </c>
      <c r="G113" s="488">
        <v>6.0117302052785926E-2</v>
      </c>
      <c r="H113" s="490">
        <v>0.46145400629031819</v>
      </c>
      <c r="I113" s="180">
        <v>3</v>
      </c>
      <c r="J113" s="182">
        <v>3481</v>
      </c>
      <c r="K113" s="15">
        <v>276</v>
      </c>
      <c r="L113" s="198">
        <v>4.3098063710181135E-2</v>
      </c>
      <c r="M113" s="490">
        <v>4.0315132355821209E-2</v>
      </c>
      <c r="N113" s="200">
        <v>683.24</v>
      </c>
      <c r="O113" s="199">
        <v>9.3729875300040977</v>
      </c>
      <c r="P113" s="490">
        <v>1.9418647860940026</v>
      </c>
      <c r="Q113" s="180">
        <v>0</v>
      </c>
      <c r="R113" s="180">
        <v>0</v>
      </c>
      <c r="S113" s="15">
        <v>1554</v>
      </c>
      <c r="T113" s="15">
        <v>246</v>
      </c>
      <c r="U113" s="185">
        <v>0.15830115830115829</v>
      </c>
      <c r="V113" s="491">
        <v>0.10427720954036743</v>
      </c>
      <c r="W113" s="201">
        <v>10551784.93837335</v>
      </c>
      <c r="X113" s="186">
        <v>305385.35149230564</v>
      </c>
      <c r="Y113" s="186">
        <v>142808.55960000001</v>
      </c>
      <c r="Z113" s="186">
        <v>1031316.2181000001</v>
      </c>
      <c r="AA113" s="186">
        <v>577714.82426716131</v>
      </c>
      <c r="AB113" s="186">
        <v>559606.59405656962</v>
      </c>
      <c r="AC113" s="186">
        <v>0</v>
      </c>
      <c r="AD113" s="182">
        <v>0</v>
      </c>
      <c r="AE113" s="186">
        <v>305461.07352766301</v>
      </c>
      <c r="AF113" s="186">
        <v>2922292.6210437007</v>
      </c>
      <c r="AG113" s="206">
        <v>13474077.55941705</v>
      </c>
    </row>
    <row r="114" spans="1:33" s="51" customFormat="1" x14ac:dyDescent="0.25">
      <c r="A114" s="97">
        <v>288</v>
      </c>
      <c r="B114" s="178" t="s">
        <v>119</v>
      </c>
      <c r="C114" s="157">
        <v>6416</v>
      </c>
      <c r="D114" s="151">
        <v>0.86893727005912846</v>
      </c>
      <c r="E114" s="47">
        <v>178</v>
      </c>
      <c r="F114" s="47">
        <v>3013</v>
      </c>
      <c r="G114" s="488">
        <v>5.9077331563226018E-2</v>
      </c>
      <c r="H114" s="490">
        <v>0.45347130360000537</v>
      </c>
      <c r="I114" s="180">
        <v>3</v>
      </c>
      <c r="J114" s="182">
        <v>4942</v>
      </c>
      <c r="K114" s="15">
        <v>244</v>
      </c>
      <c r="L114" s="198">
        <v>3.8029925187032416E-2</v>
      </c>
      <c r="M114" s="490">
        <v>3.5246993832672491E-2</v>
      </c>
      <c r="N114" s="200">
        <v>712.91</v>
      </c>
      <c r="O114" s="199">
        <v>8.9997334866953764</v>
      </c>
      <c r="P114" s="490">
        <v>2.0224014913242101</v>
      </c>
      <c r="Q114" s="180">
        <v>0</v>
      </c>
      <c r="R114" s="180">
        <v>0</v>
      </c>
      <c r="S114" s="15">
        <v>1852</v>
      </c>
      <c r="T114" s="15">
        <v>225</v>
      </c>
      <c r="U114" s="185">
        <v>0.12149028077753779</v>
      </c>
      <c r="V114" s="491">
        <v>6.7466332016746927E-2</v>
      </c>
      <c r="W114" s="201">
        <v>7412766.4892707737</v>
      </c>
      <c r="X114" s="186">
        <v>300664.82448198157</v>
      </c>
      <c r="Y114" s="186">
        <v>143076.15840000001</v>
      </c>
      <c r="Z114" s="186">
        <v>1464166.8342000002</v>
      </c>
      <c r="AA114" s="186">
        <v>506034.97721706855</v>
      </c>
      <c r="AB114" s="186">
        <v>583907.75857512595</v>
      </c>
      <c r="AC114" s="186">
        <v>0</v>
      </c>
      <c r="AD114" s="182">
        <v>0</v>
      </c>
      <c r="AE114" s="186">
        <v>198000.64457650005</v>
      </c>
      <c r="AF114" s="186">
        <v>3195851.197450676</v>
      </c>
      <c r="AG114" s="206">
        <v>10608617.68672145</v>
      </c>
    </row>
    <row r="115" spans="1:33" s="51" customFormat="1" x14ac:dyDescent="0.25">
      <c r="A115" s="97">
        <v>290</v>
      </c>
      <c r="B115" s="178" t="s">
        <v>120</v>
      </c>
      <c r="C115" s="157">
        <v>8042</v>
      </c>
      <c r="D115" s="151">
        <v>1.5346386225843553</v>
      </c>
      <c r="E115" s="47">
        <v>448</v>
      </c>
      <c r="F115" s="47">
        <v>3310</v>
      </c>
      <c r="G115" s="488">
        <v>0.13534743202416918</v>
      </c>
      <c r="H115" s="490">
        <v>1.0389124697216023</v>
      </c>
      <c r="I115" s="180">
        <v>0</v>
      </c>
      <c r="J115" s="182">
        <v>4</v>
      </c>
      <c r="K115" s="15">
        <v>186</v>
      </c>
      <c r="L115" s="198">
        <v>2.3128574981347922E-2</v>
      </c>
      <c r="M115" s="490">
        <v>2.0345643626987996E-2</v>
      </c>
      <c r="N115" s="200">
        <v>4806.43</v>
      </c>
      <c r="O115" s="199">
        <v>1.673175308909107</v>
      </c>
      <c r="P115" s="490">
        <v>10.878163410670979</v>
      </c>
      <c r="Q115" s="180">
        <v>0</v>
      </c>
      <c r="R115" s="180">
        <v>0</v>
      </c>
      <c r="S115" s="15">
        <v>1906</v>
      </c>
      <c r="T115" s="15">
        <v>227</v>
      </c>
      <c r="U115" s="185">
        <v>0.11909758656873033</v>
      </c>
      <c r="V115" s="491">
        <v>6.5073637807939469E-2</v>
      </c>
      <c r="W115" s="201">
        <v>16409590.063510029</v>
      </c>
      <c r="X115" s="186">
        <v>863398.88798232644</v>
      </c>
      <c r="Y115" s="186">
        <v>0</v>
      </c>
      <c r="Z115" s="186">
        <v>0</v>
      </c>
      <c r="AA115" s="186">
        <v>366125.18192949903</v>
      </c>
      <c r="AB115" s="186">
        <v>3936698.5566877201</v>
      </c>
      <c r="AC115" s="186">
        <v>0</v>
      </c>
      <c r="AD115" s="182">
        <v>0</v>
      </c>
      <c r="AE115" s="186">
        <v>239378.03855191791</v>
      </c>
      <c r="AF115" s="186">
        <v>5405600.6651514638</v>
      </c>
      <c r="AG115" s="206">
        <v>21815190.728661492</v>
      </c>
    </row>
    <row r="116" spans="1:33" s="51" customFormat="1" x14ac:dyDescent="0.25">
      <c r="A116" s="97">
        <v>291</v>
      </c>
      <c r="B116" s="178" t="s">
        <v>121</v>
      </c>
      <c r="C116" s="157">
        <v>2161</v>
      </c>
      <c r="D116" s="151">
        <v>1.6624889784421235</v>
      </c>
      <c r="E116" s="47">
        <v>105</v>
      </c>
      <c r="F116" s="47">
        <v>805</v>
      </c>
      <c r="G116" s="488">
        <v>0.13043478260869565</v>
      </c>
      <c r="H116" s="490">
        <v>1.0012034961505736</v>
      </c>
      <c r="I116" s="180">
        <v>0</v>
      </c>
      <c r="J116" s="182">
        <v>4</v>
      </c>
      <c r="K116" s="15">
        <v>22</v>
      </c>
      <c r="L116" s="198">
        <v>1.018047200370199E-2</v>
      </c>
      <c r="M116" s="490">
        <v>7.3975406493420638E-3</v>
      </c>
      <c r="N116" s="200">
        <v>660.93</v>
      </c>
      <c r="O116" s="199">
        <v>3.269635210990574</v>
      </c>
      <c r="P116" s="490">
        <v>5.5666988059805407</v>
      </c>
      <c r="Q116" s="180">
        <v>3</v>
      </c>
      <c r="R116" s="180">
        <v>164</v>
      </c>
      <c r="S116" s="15">
        <v>483</v>
      </c>
      <c r="T116" s="15">
        <v>72</v>
      </c>
      <c r="U116" s="185">
        <v>0.14906832298136646</v>
      </c>
      <c r="V116" s="491">
        <v>9.50443742205756E-2</v>
      </c>
      <c r="W116" s="201">
        <v>4776844.2449105429</v>
      </c>
      <c r="X116" s="186">
        <v>223586.50204044482</v>
      </c>
      <c r="Y116" s="186">
        <v>0</v>
      </c>
      <c r="Z116" s="186">
        <v>0</v>
      </c>
      <c r="AA116" s="186">
        <v>35771.423729128015</v>
      </c>
      <c r="AB116" s="186">
        <v>541333.62538757769</v>
      </c>
      <c r="AC116" s="186">
        <v>0</v>
      </c>
      <c r="AD116" s="182">
        <v>52603</v>
      </c>
      <c r="AE116" s="186">
        <v>93949.902134563468</v>
      </c>
      <c r="AF116" s="186">
        <v>947244.45329171419</v>
      </c>
      <c r="AG116" s="206">
        <v>5724088.698202257</v>
      </c>
    </row>
    <row r="117" spans="1:33" s="51" customFormat="1" x14ac:dyDescent="0.25">
      <c r="A117" s="178">
        <v>297</v>
      </c>
      <c r="B117" s="178" t="s">
        <v>122</v>
      </c>
      <c r="C117" s="157">
        <v>120210</v>
      </c>
      <c r="D117" s="151">
        <v>1.2137225240458287</v>
      </c>
      <c r="E117" s="47">
        <v>7383</v>
      </c>
      <c r="F117" s="47">
        <v>56808</v>
      </c>
      <c r="G117" s="488">
        <v>0.12996408956485003</v>
      </c>
      <c r="H117" s="490">
        <v>0.99759050648871506</v>
      </c>
      <c r="I117" s="180">
        <v>0</v>
      </c>
      <c r="J117" s="182">
        <v>130</v>
      </c>
      <c r="K117" s="15">
        <v>5095</v>
      </c>
      <c r="L117" s="198">
        <v>4.2384161051493223E-2</v>
      </c>
      <c r="M117" s="490">
        <v>3.9601229697133297E-2</v>
      </c>
      <c r="N117" s="200">
        <v>3241.02</v>
      </c>
      <c r="O117" s="199">
        <v>37.090175315178556</v>
      </c>
      <c r="P117" s="490">
        <v>0.4907249499455632</v>
      </c>
      <c r="Q117" s="180">
        <v>3</v>
      </c>
      <c r="R117" s="180">
        <v>823</v>
      </c>
      <c r="S117" s="15">
        <v>35987</v>
      </c>
      <c r="T117" s="15">
        <v>3351</v>
      </c>
      <c r="U117" s="185">
        <v>9.3116958901825655E-2</v>
      </c>
      <c r="V117" s="491">
        <v>3.9093010141034792E-2</v>
      </c>
      <c r="W117" s="201">
        <v>193993664.93652633</v>
      </c>
      <c r="X117" s="186">
        <v>12392569.463482773</v>
      </c>
      <c r="Y117" s="186">
        <v>0</v>
      </c>
      <c r="Z117" s="186">
        <v>0</v>
      </c>
      <c r="AA117" s="186">
        <v>10652299.475695733</v>
      </c>
      <c r="AB117" s="186">
        <v>2654552.0804830268</v>
      </c>
      <c r="AC117" s="186">
        <v>0</v>
      </c>
      <c r="AD117" s="182">
        <v>263977.25</v>
      </c>
      <c r="AE117" s="186">
        <v>2149586.1680321861</v>
      </c>
      <c r="AF117" s="186">
        <v>28112984.437693715</v>
      </c>
      <c r="AG117" s="206">
        <v>222106649.37422004</v>
      </c>
    </row>
    <row r="118" spans="1:33" s="51" customFormat="1" x14ac:dyDescent="0.25">
      <c r="A118" s="97">
        <v>300</v>
      </c>
      <c r="B118" s="178" t="s">
        <v>123</v>
      </c>
      <c r="C118" s="157">
        <v>3534</v>
      </c>
      <c r="D118" s="151">
        <v>1.5062072691256434</v>
      </c>
      <c r="E118" s="47">
        <v>112</v>
      </c>
      <c r="F118" s="47">
        <v>1463</v>
      </c>
      <c r="G118" s="488">
        <v>7.6555023923444973E-2</v>
      </c>
      <c r="H118" s="490">
        <v>0.58762820826700335</v>
      </c>
      <c r="I118" s="180">
        <v>0</v>
      </c>
      <c r="J118" s="182">
        <v>4</v>
      </c>
      <c r="K118" s="15">
        <v>68</v>
      </c>
      <c r="L118" s="198">
        <v>1.9241652518392757E-2</v>
      </c>
      <c r="M118" s="490">
        <v>1.6458721164032832E-2</v>
      </c>
      <c r="N118" s="200">
        <v>462.14</v>
      </c>
      <c r="O118" s="199">
        <v>7.6470333665123125</v>
      </c>
      <c r="P118" s="490">
        <v>2.3801484252336111</v>
      </c>
      <c r="Q118" s="180">
        <v>0</v>
      </c>
      <c r="R118" s="180">
        <v>0</v>
      </c>
      <c r="S118" s="15">
        <v>946</v>
      </c>
      <c r="T118" s="15">
        <v>113</v>
      </c>
      <c r="U118" s="185">
        <v>0.11945031712473574</v>
      </c>
      <c r="V118" s="491">
        <v>6.5426368363944873E-2</v>
      </c>
      <c r="W118" s="201">
        <v>7077482.8146238774</v>
      </c>
      <c r="X118" s="186">
        <v>214603.91361553106</v>
      </c>
      <c r="Y118" s="186">
        <v>0</v>
      </c>
      <c r="Z118" s="186">
        <v>0</v>
      </c>
      <c r="AA118" s="186">
        <v>130153.76374768089</v>
      </c>
      <c r="AB118" s="186">
        <v>378515.00406490115</v>
      </c>
      <c r="AC118" s="186">
        <v>0</v>
      </c>
      <c r="AD118" s="182">
        <v>0</v>
      </c>
      <c r="AE118" s="186">
        <v>105763.18215980404</v>
      </c>
      <c r="AF118" s="186">
        <v>829035.86358791683</v>
      </c>
      <c r="AG118" s="206">
        <v>7906518.6782117942</v>
      </c>
    </row>
    <row r="119" spans="1:33" s="51" customFormat="1" x14ac:dyDescent="0.25">
      <c r="A119" s="97">
        <v>301</v>
      </c>
      <c r="B119" s="178" t="s">
        <v>124</v>
      </c>
      <c r="C119" s="157">
        <v>20456</v>
      </c>
      <c r="D119" s="151">
        <v>1.4069461010635189</v>
      </c>
      <c r="E119" s="47">
        <v>846</v>
      </c>
      <c r="F119" s="47">
        <v>8829</v>
      </c>
      <c r="G119" s="488">
        <v>9.5820591233435268E-2</v>
      </c>
      <c r="H119" s="490">
        <v>0.73550865058699966</v>
      </c>
      <c r="I119" s="180">
        <v>0</v>
      </c>
      <c r="J119" s="182">
        <v>88</v>
      </c>
      <c r="K119" s="15">
        <v>343</v>
      </c>
      <c r="L119" s="198">
        <v>1.6767696519358624E-2</v>
      </c>
      <c r="M119" s="490">
        <v>1.3984765164998698E-2</v>
      </c>
      <c r="N119" s="200">
        <v>1724.63</v>
      </c>
      <c r="O119" s="199">
        <v>11.861094843531655</v>
      </c>
      <c r="P119" s="490">
        <v>1.5345189179512344</v>
      </c>
      <c r="Q119" s="180">
        <v>0</v>
      </c>
      <c r="R119" s="180">
        <v>0</v>
      </c>
      <c r="S119" s="15">
        <v>5472</v>
      </c>
      <c r="T119" s="15">
        <v>634</v>
      </c>
      <c r="U119" s="185">
        <v>0.11586257309941521</v>
      </c>
      <c r="V119" s="491">
        <v>6.1838624338624346E-2</v>
      </c>
      <c r="W119" s="201">
        <v>38267114.373674132</v>
      </c>
      <c r="X119" s="186">
        <v>1554808.6825951682</v>
      </c>
      <c r="Y119" s="186">
        <v>0</v>
      </c>
      <c r="Z119" s="186">
        <v>0</v>
      </c>
      <c r="AA119" s="186">
        <v>640132.66860853427</v>
      </c>
      <c r="AB119" s="186">
        <v>1412555.3543524703</v>
      </c>
      <c r="AC119" s="186">
        <v>0</v>
      </c>
      <c r="AD119" s="182">
        <v>0</v>
      </c>
      <c r="AE119" s="186">
        <v>578622.9888359789</v>
      </c>
      <c r="AF119" s="186">
        <v>4186119.6943921447</v>
      </c>
      <c r="AG119" s="206">
        <v>42453234.068066277</v>
      </c>
    </row>
    <row r="120" spans="1:33" s="51" customFormat="1" x14ac:dyDescent="0.25">
      <c r="A120" s="97">
        <v>304</v>
      </c>
      <c r="B120" s="178" t="s">
        <v>125</v>
      </c>
      <c r="C120" s="157">
        <v>962</v>
      </c>
      <c r="D120" s="151">
        <v>1.1283851969608747</v>
      </c>
      <c r="E120" s="47">
        <v>38</v>
      </c>
      <c r="F120" s="47">
        <v>388</v>
      </c>
      <c r="G120" s="488">
        <v>9.7938144329896906E-2</v>
      </c>
      <c r="H120" s="490">
        <v>0.75176276257354069</v>
      </c>
      <c r="I120" s="180">
        <v>0</v>
      </c>
      <c r="J120" s="182">
        <v>13</v>
      </c>
      <c r="K120" s="15">
        <v>23</v>
      </c>
      <c r="L120" s="198">
        <v>2.390852390852391E-2</v>
      </c>
      <c r="M120" s="490">
        <v>2.1125592554163984E-2</v>
      </c>
      <c r="N120" s="200">
        <v>165.78</v>
      </c>
      <c r="O120" s="199">
        <v>5.8028712751839784</v>
      </c>
      <c r="P120" s="490">
        <v>3.1365635324102725</v>
      </c>
      <c r="Q120" s="180">
        <v>1</v>
      </c>
      <c r="R120" s="180">
        <v>0</v>
      </c>
      <c r="S120" s="15">
        <v>224</v>
      </c>
      <c r="T120" s="15">
        <v>35</v>
      </c>
      <c r="U120" s="185">
        <v>0.15625</v>
      </c>
      <c r="V120" s="491">
        <v>0.10222605123920914</v>
      </c>
      <c r="W120" s="201">
        <v>1443311.2316109596</v>
      </c>
      <c r="X120" s="186">
        <v>74735.051656744414</v>
      </c>
      <c r="Y120" s="186">
        <v>0</v>
      </c>
      <c r="Z120" s="186">
        <v>0</v>
      </c>
      <c r="AA120" s="186">
        <v>45475.561484230057</v>
      </c>
      <c r="AB120" s="186">
        <v>135781.83531804071</v>
      </c>
      <c r="AC120" s="186">
        <v>421808.14</v>
      </c>
      <c r="AD120" s="182">
        <v>0</v>
      </c>
      <c r="AE120" s="186">
        <v>44983.35122424116</v>
      </c>
      <c r="AF120" s="186">
        <v>722783.93968325644</v>
      </c>
      <c r="AG120" s="206">
        <v>2166095.1712942161</v>
      </c>
    </row>
    <row r="121" spans="1:33" s="51" customFormat="1" x14ac:dyDescent="0.25">
      <c r="A121" s="97">
        <v>305</v>
      </c>
      <c r="B121" s="178" t="s">
        <v>126</v>
      </c>
      <c r="C121" s="157">
        <v>15213</v>
      </c>
      <c r="D121" s="151">
        <v>1.3972414944360547</v>
      </c>
      <c r="E121" s="47">
        <v>890</v>
      </c>
      <c r="F121" s="47">
        <v>6577</v>
      </c>
      <c r="G121" s="488">
        <v>0.13532005473620193</v>
      </c>
      <c r="H121" s="490">
        <v>1.0387023245756548</v>
      </c>
      <c r="I121" s="180">
        <v>0</v>
      </c>
      <c r="J121" s="182">
        <v>39</v>
      </c>
      <c r="K121" s="15">
        <v>396</v>
      </c>
      <c r="L121" s="198">
        <v>2.6030368763557483E-2</v>
      </c>
      <c r="M121" s="490">
        <v>2.3247437409197557E-2</v>
      </c>
      <c r="N121" s="200">
        <v>4978.5200000000004</v>
      </c>
      <c r="O121" s="199">
        <v>3.0557274049315857</v>
      </c>
      <c r="P121" s="490">
        <v>5.9563802699281228</v>
      </c>
      <c r="Q121" s="180">
        <v>0</v>
      </c>
      <c r="R121" s="180">
        <v>0</v>
      </c>
      <c r="S121" s="15">
        <v>4025</v>
      </c>
      <c r="T121" s="15">
        <v>423</v>
      </c>
      <c r="U121" s="185">
        <v>0.10509316770186336</v>
      </c>
      <c r="V121" s="491">
        <v>5.1069218941072497E-2</v>
      </c>
      <c r="W121" s="201">
        <v>28262714.987713236</v>
      </c>
      <c r="X121" s="186">
        <v>1632955.7864459339</v>
      </c>
      <c r="Y121" s="186">
        <v>0</v>
      </c>
      <c r="Z121" s="186">
        <v>0</v>
      </c>
      <c r="AA121" s="186">
        <v>791378.14224489778</v>
      </c>
      <c r="AB121" s="186">
        <v>4077648.5870887442</v>
      </c>
      <c r="AC121" s="186">
        <v>0</v>
      </c>
      <c r="AD121" s="182">
        <v>0</v>
      </c>
      <c r="AE121" s="186">
        <v>355376.92941365018</v>
      </c>
      <c r="AF121" s="186">
        <v>6857359.4451932274</v>
      </c>
      <c r="AG121" s="206">
        <v>35120074.432906464</v>
      </c>
    </row>
    <row r="122" spans="1:33" s="51" customFormat="1" x14ac:dyDescent="0.25">
      <c r="A122" s="97">
        <v>309</v>
      </c>
      <c r="B122" s="178" t="s">
        <v>127</v>
      </c>
      <c r="C122" s="157">
        <v>6552</v>
      </c>
      <c r="D122" s="151">
        <v>1.4634920470078763</v>
      </c>
      <c r="E122" s="47">
        <v>509</v>
      </c>
      <c r="F122" s="47">
        <v>2572</v>
      </c>
      <c r="G122" s="488">
        <v>0.19790046656298602</v>
      </c>
      <c r="H122" s="490">
        <v>1.5190628990972999</v>
      </c>
      <c r="I122" s="180">
        <v>0</v>
      </c>
      <c r="J122" s="182">
        <v>10</v>
      </c>
      <c r="K122" s="15">
        <v>244</v>
      </c>
      <c r="L122" s="198">
        <v>3.724053724053724E-2</v>
      </c>
      <c r="M122" s="490">
        <v>3.4457605886177314E-2</v>
      </c>
      <c r="N122" s="200">
        <v>445.82</v>
      </c>
      <c r="O122" s="199">
        <v>14.696514288277781</v>
      </c>
      <c r="P122" s="490">
        <v>1.2384619963613197</v>
      </c>
      <c r="Q122" s="180">
        <v>0</v>
      </c>
      <c r="R122" s="180">
        <v>0</v>
      </c>
      <c r="S122" s="15">
        <v>1663</v>
      </c>
      <c r="T122" s="15">
        <v>239</v>
      </c>
      <c r="U122" s="185">
        <v>0.14371617558628982</v>
      </c>
      <c r="V122" s="491">
        <v>8.9692226825498961E-2</v>
      </c>
      <c r="W122" s="201">
        <v>12749460.112395195</v>
      </c>
      <c r="X122" s="186">
        <v>1028532.6978722685</v>
      </c>
      <c r="Y122" s="186">
        <v>0</v>
      </c>
      <c r="Z122" s="186">
        <v>0</v>
      </c>
      <c r="AA122" s="186">
        <v>505188.07064935064</v>
      </c>
      <c r="AB122" s="186">
        <v>365148.13500717148</v>
      </c>
      <c r="AC122" s="186">
        <v>0</v>
      </c>
      <c r="AD122" s="182">
        <v>0</v>
      </c>
      <c r="AE122" s="186">
        <v>268809.02452089329</v>
      </c>
      <c r="AF122" s="186">
        <v>2167677.9280496817</v>
      </c>
      <c r="AG122" s="206">
        <v>14917138.040444877</v>
      </c>
    </row>
    <row r="123" spans="1:33" s="51" customFormat="1" x14ac:dyDescent="0.25">
      <c r="A123" s="97">
        <v>312</v>
      </c>
      <c r="B123" s="178" t="s">
        <v>128</v>
      </c>
      <c r="C123" s="157">
        <v>1288</v>
      </c>
      <c r="D123" s="151">
        <v>1.3564605346743461</v>
      </c>
      <c r="E123" s="47">
        <v>69</v>
      </c>
      <c r="F123" s="47">
        <v>517</v>
      </c>
      <c r="G123" s="488">
        <v>0.13346228239845262</v>
      </c>
      <c r="H123" s="490">
        <v>1.0244422620186722</v>
      </c>
      <c r="I123" s="180">
        <v>0</v>
      </c>
      <c r="J123" s="182">
        <v>1</v>
      </c>
      <c r="K123" s="15">
        <v>27</v>
      </c>
      <c r="L123" s="198">
        <v>2.096273291925466E-2</v>
      </c>
      <c r="M123" s="490">
        <v>1.8179801564894734E-2</v>
      </c>
      <c r="N123" s="200">
        <v>448.2</v>
      </c>
      <c r="O123" s="199">
        <v>2.8737170905845604</v>
      </c>
      <c r="P123" s="490">
        <v>6.3336347494494554</v>
      </c>
      <c r="Q123" s="180">
        <v>0</v>
      </c>
      <c r="R123" s="180">
        <v>0</v>
      </c>
      <c r="S123" s="15">
        <v>293</v>
      </c>
      <c r="T123" s="15">
        <v>54</v>
      </c>
      <c r="U123" s="185">
        <v>0.18430034129692832</v>
      </c>
      <c r="V123" s="491">
        <v>0.13027639253613746</v>
      </c>
      <c r="W123" s="201">
        <v>2323007.2482744507</v>
      </c>
      <c r="X123" s="186">
        <v>136355.23200382837</v>
      </c>
      <c r="Y123" s="186">
        <v>0</v>
      </c>
      <c r="Z123" s="186">
        <v>0</v>
      </c>
      <c r="AA123" s="186">
        <v>52396.11662337662</v>
      </c>
      <c r="AB123" s="186">
        <v>367097.47007809044</v>
      </c>
      <c r="AC123" s="186">
        <v>0</v>
      </c>
      <c r="AD123" s="182">
        <v>0</v>
      </c>
      <c r="AE123" s="186">
        <v>76753.243386357441</v>
      </c>
      <c r="AF123" s="186">
        <v>632602.06209165324</v>
      </c>
      <c r="AG123" s="206">
        <v>2955609.3103661039</v>
      </c>
    </row>
    <row r="124" spans="1:33" s="51" customFormat="1" x14ac:dyDescent="0.25">
      <c r="A124" s="97">
        <v>316</v>
      </c>
      <c r="B124" s="178" t="s">
        <v>129</v>
      </c>
      <c r="C124" s="157">
        <v>4326</v>
      </c>
      <c r="D124" s="151">
        <v>1.0050235229246087</v>
      </c>
      <c r="E124" s="47">
        <v>306</v>
      </c>
      <c r="F124" s="47">
        <v>2035</v>
      </c>
      <c r="G124" s="488">
        <v>0.15036855036855037</v>
      </c>
      <c r="H124" s="490">
        <v>1.1542129739406612</v>
      </c>
      <c r="I124" s="180">
        <v>0</v>
      </c>
      <c r="J124" s="182">
        <v>18</v>
      </c>
      <c r="K124" s="15">
        <v>153</v>
      </c>
      <c r="L124" s="198">
        <v>3.5367545076282939E-2</v>
      </c>
      <c r="M124" s="490">
        <v>3.2584613721923013E-2</v>
      </c>
      <c r="N124" s="200">
        <v>256.5</v>
      </c>
      <c r="O124" s="199">
        <v>16.865497076023392</v>
      </c>
      <c r="P124" s="490">
        <v>1.0791899190975209</v>
      </c>
      <c r="Q124" s="180">
        <v>0</v>
      </c>
      <c r="R124" s="180">
        <v>0</v>
      </c>
      <c r="S124" s="15">
        <v>1278</v>
      </c>
      <c r="T124" s="15">
        <v>261</v>
      </c>
      <c r="U124" s="185">
        <v>0.20422535211267606</v>
      </c>
      <c r="V124" s="491">
        <v>0.1502014033518852</v>
      </c>
      <c r="W124" s="201">
        <v>5780831.1029597046</v>
      </c>
      <c r="X124" s="186">
        <v>515989.57111312286</v>
      </c>
      <c r="Y124" s="186">
        <v>0</v>
      </c>
      <c r="Z124" s="186">
        <v>0</v>
      </c>
      <c r="AA124" s="186">
        <v>315422.87844155839</v>
      </c>
      <c r="AB124" s="186">
        <v>210085.90155071439</v>
      </c>
      <c r="AC124" s="186">
        <v>0</v>
      </c>
      <c r="AD124" s="182">
        <v>0</v>
      </c>
      <c r="AE124" s="186">
        <v>297218.37473519478</v>
      </c>
      <c r="AF124" s="186">
        <v>1338716.72584059</v>
      </c>
      <c r="AG124" s="206">
        <v>7119547.8288002945</v>
      </c>
    </row>
    <row r="125" spans="1:33" s="51" customFormat="1" x14ac:dyDescent="0.25">
      <c r="A125" s="97">
        <v>317</v>
      </c>
      <c r="B125" s="178" t="s">
        <v>130</v>
      </c>
      <c r="C125" s="157">
        <v>2538</v>
      </c>
      <c r="D125" s="151">
        <v>1.5742974026168706</v>
      </c>
      <c r="E125" s="47">
        <v>119</v>
      </c>
      <c r="F125" s="47">
        <v>1024</v>
      </c>
      <c r="G125" s="488">
        <v>0.1162109375</v>
      </c>
      <c r="H125" s="490">
        <v>0.89202277635550786</v>
      </c>
      <c r="I125" s="180">
        <v>0</v>
      </c>
      <c r="J125" s="182">
        <v>2</v>
      </c>
      <c r="K125" s="15">
        <v>31</v>
      </c>
      <c r="L125" s="198">
        <v>1.2214342001576044E-2</v>
      </c>
      <c r="M125" s="490">
        <v>9.4314106472161187E-3</v>
      </c>
      <c r="N125" s="200">
        <v>696.39</v>
      </c>
      <c r="O125" s="199">
        <v>3.6445095420669453</v>
      </c>
      <c r="P125" s="490">
        <v>4.9941080452462234</v>
      </c>
      <c r="Q125" s="180">
        <v>0</v>
      </c>
      <c r="R125" s="180">
        <v>0</v>
      </c>
      <c r="S125" s="15">
        <v>616</v>
      </c>
      <c r="T125" s="15">
        <v>105</v>
      </c>
      <c r="U125" s="185">
        <v>0.17045454545454544</v>
      </c>
      <c r="V125" s="491">
        <v>0.11643059669375458</v>
      </c>
      <c r="W125" s="201">
        <v>5312585.5390423704</v>
      </c>
      <c r="X125" s="186">
        <v>233956.9863523714</v>
      </c>
      <c r="Y125" s="186">
        <v>0</v>
      </c>
      <c r="Z125" s="186">
        <v>0</v>
      </c>
      <c r="AA125" s="186">
        <v>53562.688905380332</v>
      </c>
      <c r="AB125" s="186">
        <v>570377.07984757121</v>
      </c>
      <c r="AC125" s="186">
        <v>0</v>
      </c>
      <c r="AD125" s="182">
        <v>0</v>
      </c>
      <c r="AE125" s="186">
        <v>135168.00082365004</v>
      </c>
      <c r="AF125" s="186">
        <v>993064.75592897274</v>
      </c>
      <c r="AG125" s="206">
        <v>6305650.2949713431</v>
      </c>
    </row>
    <row r="126" spans="1:33" s="111" customFormat="1" x14ac:dyDescent="0.25">
      <c r="A126" s="97">
        <v>320</v>
      </c>
      <c r="B126" s="178" t="s">
        <v>131</v>
      </c>
      <c r="C126" s="157">
        <v>7191</v>
      </c>
      <c r="D126" s="151">
        <v>1.4645639501216792</v>
      </c>
      <c r="E126" s="47">
        <v>479</v>
      </c>
      <c r="F126" s="47">
        <v>2876</v>
      </c>
      <c r="G126" s="488">
        <v>0.16655076495132129</v>
      </c>
      <c r="H126" s="490">
        <v>1.2784259291945839</v>
      </c>
      <c r="I126" s="180">
        <v>0</v>
      </c>
      <c r="J126" s="182">
        <v>5</v>
      </c>
      <c r="K126" s="15">
        <v>103</v>
      </c>
      <c r="L126" s="198">
        <v>1.4323459880406062E-2</v>
      </c>
      <c r="M126" s="490">
        <v>1.1540528526046137E-2</v>
      </c>
      <c r="N126" s="200">
        <v>3504.36</v>
      </c>
      <c r="O126" s="199">
        <v>2.0520152039174056</v>
      </c>
      <c r="P126" s="490">
        <v>8.8698535908829275</v>
      </c>
      <c r="Q126" s="180">
        <v>0</v>
      </c>
      <c r="R126" s="180">
        <v>0</v>
      </c>
      <c r="S126" s="15">
        <v>1594</v>
      </c>
      <c r="T126" s="15">
        <v>184</v>
      </c>
      <c r="U126" s="185">
        <v>0.11543287327478043</v>
      </c>
      <c r="V126" s="491">
        <v>6.1408924513989563E-2</v>
      </c>
      <c r="W126" s="201">
        <v>14003131.517723419</v>
      </c>
      <c r="X126" s="186">
        <v>950021.24294566514</v>
      </c>
      <c r="Y126" s="186">
        <v>0</v>
      </c>
      <c r="Z126" s="186">
        <v>0</v>
      </c>
      <c r="AA126" s="186">
        <v>185698.79523191092</v>
      </c>
      <c r="AB126" s="186">
        <v>2870240.2727417606</v>
      </c>
      <c r="AC126" s="186">
        <v>0</v>
      </c>
      <c r="AD126" s="182">
        <v>0</v>
      </c>
      <c r="AE126" s="186">
        <v>201992.81877630088</v>
      </c>
      <c r="AF126" s="186">
        <v>4207953.129695639</v>
      </c>
      <c r="AG126" s="206">
        <v>18211084.647419058</v>
      </c>
    </row>
    <row r="127" spans="1:33" s="51" customFormat="1" x14ac:dyDescent="0.25">
      <c r="A127" s="97">
        <v>322</v>
      </c>
      <c r="B127" s="178" t="s">
        <v>132</v>
      </c>
      <c r="C127" s="157">
        <v>6609</v>
      </c>
      <c r="D127" s="151">
        <v>1.0550115035323584</v>
      </c>
      <c r="E127" s="47">
        <v>292</v>
      </c>
      <c r="F127" s="47">
        <v>2784</v>
      </c>
      <c r="G127" s="488">
        <v>0.10488505747126436</v>
      </c>
      <c r="H127" s="490">
        <v>0.80508652779540857</v>
      </c>
      <c r="I127" s="180">
        <v>3</v>
      </c>
      <c r="J127" s="182">
        <v>4464</v>
      </c>
      <c r="K127" s="15">
        <v>217</v>
      </c>
      <c r="L127" s="198">
        <v>3.2834014223029201E-2</v>
      </c>
      <c r="M127" s="490">
        <v>3.0051082868669275E-2</v>
      </c>
      <c r="N127" s="200">
        <v>686.85</v>
      </c>
      <c r="O127" s="199">
        <v>9.6221882507097618</v>
      </c>
      <c r="P127" s="490">
        <v>1.8915733044061567</v>
      </c>
      <c r="Q127" s="180">
        <v>1</v>
      </c>
      <c r="R127" s="180">
        <v>0</v>
      </c>
      <c r="S127" s="15">
        <v>1764</v>
      </c>
      <c r="T127" s="15">
        <v>324</v>
      </c>
      <c r="U127" s="185">
        <v>0.18367346938775511</v>
      </c>
      <c r="V127" s="491">
        <v>0.12964952062696425</v>
      </c>
      <c r="W127" s="201">
        <v>9270869.8887141235</v>
      </c>
      <c r="X127" s="186">
        <v>549853.21453973313</v>
      </c>
      <c r="Y127" s="186">
        <v>147380.03909999999</v>
      </c>
      <c r="Z127" s="186">
        <v>1322549.7264</v>
      </c>
      <c r="AA127" s="186">
        <v>444416.29716140992</v>
      </c>
      <c r="AB127" s="186">
        <v>562563.35859691305</v>
      </c>
      <c r="AC127" s="186">
        <v>2897848.23</v>
      </c>
      <c r="AD127" s="182">
        <v>0</v>
      </c>
      <c r="AE127" s="186">
        <v>391942.01113975421</v>
      </c>
      <c r="AF127" s="186">
        <v>6316552.8769378122</v>
      </c>
      <c r="AG127" s="206">
        <v>15587422.765651936</v>
      </c>
    </row>
    <row r="128" spans="1:33" s="51" customFormat="1" x14ac:dyDescent="0.25">
      <c r="A128" s="178">
        <v>398</v>
      </c>
      <c r="B128" s="178" t="s">
        <v>133</v>
      </c>
      <c r="C128" s="157">
        <v>119984</v>
      </c>
      <c r="D128" s="151">
        <v>1.0802967700930832</v>
      </c>
      <c r="E128" s="47">
        <v>9876</v>
      </c>
      <c r="F128" s="47">
        <v>56099</v>
      </c>
      <c r="G128" s="488">
        <v>0.1760459188220824</v>
      </c>
      <c r="H128" s="490">
        <v>1.3513097187924354</v>
      </c>
      <c r="I128" s="180">
        <v>0</v>
      </c>
      <c r="J128" s="182">
        <v>481</v>
      </c>
      <c r="K128" s="15">
        <v>9012</v>
      </c>
      <c r="L128" s="198">
        <v>7.511001466862248E-2</v>
      </c>
      <c r="M128" s="490">
        <v>7.2327083314262547E-2</v>
      </c>
      <c r="N128" s="200">
        <v>459.49</v>
      </c>
      <c r="O128" s="199">
        <v>261.12428997366646</v>
      </c>
      <c r="P128" s="490">
        <v>6.9702724426167637E-2</v>
      </c>
      <c r="Q128" s="180">
        <v>0</v>
      </c>
      <c r="R128" s="180">
        <v>0</v>
      </c>
      <c r="S128" s="15">
        <v>36355</v>
      </c>
      <c r="T128" s="15">
        <v>5611</v>
      </c>
      <c r="U128" s="185">
        <v>0.154339155549443</v>
      </c>
      <c r="V128" s="491">
        <v>0.10031520678865213</v>
      </c>
      <c r="W128" s="201">
        <v>172343120.82707661</v>
      </c>
      <c r="X128" s="186">
        <v>16755087.251259794</v>
      </c>
      <c r="Y128" s="186">
        <v>0</v>
      </c>
      <c r="Z128" s="186">
        <v>0</v>
      </c>
      <c r="AA128" s="186">
        <v>19418621.055139143</v>
      </c>
      <c r="AB128" s="186">
        <v>376344.52593971841</v>
      </c>
      <c r="AC128" s="186">
        <v>0</v>
      </c>
      <c r="AD128" s="182">
        <v>0</v>
      </c>
      <c r="AE128" s="186">
        <v>5505607.6478016032</v>
      </c>
      <c r="AF128" s="186">
        <v>42055660.480140299</v>
      </c>
      <c r="AG128" s="206">
        <v>214398781.30721691</v>
      </c>
    </row>
    <row r="129" spans="1:33" s="51" customFormat="1" x14ac:dyDescent="0.25">
      <c r="A129" s="97">
        <v>399</v>
      </c>
      <c r="B129" s="178" t="s">
        <v>134</v>
      </c>
      <c r="C129" s="157">
        <v>7996</v>
      </c>
      <c r="D129" s="151">
        <v>0.96939462917267605</v>
      </c>
      <c r="E129" s="47">
        <v>373</v>
      </c>
      <c r="F129" s="47">
        <v>3718</v>
      </c>
      <c r="G129" s="488">
        <v>0.10032275416890801</v>
      </c>
      <c r="H129" s="490">
        <v>0.77006677366646681</v>
      </c>
      <c r="I129" s="180">
        <v>0</v>
      </c>
      <c r="J129" s="182">
        <v>87</v>
      </c>
      <c r="K129" s="15">
        <v>133</v>
      </c>
      <c r="L129" s="198">
        <v>1.6633316658329164E-2</v>
      </c>
      <c r="M129" s="490">
        <v>1.3850385303969238E-2</v>
      </c>
      <c r="N129" s="200">
        <v>505.16</v>
      </c>
      <c r="O129" s="199">
        <v>15.828648349037929</v>
      </c>
      <c r="P129" s="490">
        <v>1.1498817854601862</v>
      </c>
      <c r="Q129" s="180">
        <v>0</v>
      </c>
      <c r="R129" s="180">
        <v>0</v>
      </c>
      <c r="S129" s="15">
        <v>2588</v>
      </c>
      <c r="T129" s="15">
        <v>215</v>
      </c>
      <c r="U129" s="185">
        <v>8.3075734157650696E-2</v>
      </c>
      <c r="V129" s="491">
        <v>2.9051785396859833E-2</v>
      </c>
      <c r="W129" s="201">
        <v>10306256.188777225</v>
      </c>
      <c r="X129" s="186">
        <v>636311.28832397866</v>
      </c>
      <c r="Y129" s="186">
        <v>0</v>
      </c>
      <c r="Z129" s="186">
        <v>0</v>
      </c>
      <c r="AA129" s="186">
        <v>247815.65562152132</v>
      </c>
      <c r="AB129" s="186">
        <v>413750.46404428413</v>
      </c>
      <c r="AC129" s="186">
        <v>0</v>
      </c>
      <c r="AD129" s="182">
        <v>0</v>
      </c>
      <c r="AE129" s="186">
        <v>106257.78593914809</v>
      </c>
      <c r="AF129" s="186">
        <v>1404135.1939289309</v>
      </c>
      <c r="AG129" s="206">
        <v>11710391.382706156</v>
      </c>
    </row>
    <row r="130" spans="1:33" s="51" customFormat="1" x14ac:dyDescent="0.25">
      <c r="A130" s="97">
        <v>400</v>
      </c>
      <c r="B130" s="178" t="s">
        <v>135</v>
      </c>
      <c r="C130" s="157">
        <v>8468</v>
      </c>
      <c r="D130" s="151">
        <v>1.0629660842999464</v>
      </c>
      <c r="E130" s="47">
        <v>391</v>
      </c>
      <c r="F130" s="47">
        <v>4042</v>
      </c>
      <c r="G130" s="488">
        <v>9.6734289955467595E-2</v>
      </c>
      <c r="H130" s="490">
        <v>0.74252210464144064</v>
      </c>
      <c r="I130" s="180">
        <v>0</v>
      </c>
      <c r="J130" s="182">
        <v>34</v>
      </c>
      <c r="K130" s="15">
        <v>684</v>
      </c>
      <c r="L130" s="198">
        <v>8.0774681152574399E-2</v>
      </c>
      <c r="M130" s="490">
        <v>7.7991749798214466E-2</v>
      </c>
      <c r="N130" s="200">
        <v>531.85</v>
      </c>
      <c r="O130" s="199">
        <v>15.921782457459809</v>
      </c>
      <c r="P130" s="490">
        <v>1.1431555778156886</v>
      </c>
      <c r="Q130" s="180">
        <v>0</v>
      </c>
      <c r="R130" s="180">
        <v>0</v>
      </c>
      <c r="S130" s="15">
        <v>2600</v>
      </c>
      <c r="T130" s="15">
        <v>485</v>
      </c>
      <c r="U130" s="185">
        <v>0.18653846153846154</v>
      </c>
      <c r="V130" s="491">
        <v>0.13251451277767068</v>
      </c>
      <c r="W130" s="201">
        <v>11968171.291678384</v>
      </c>
      <c r="X130" s="186">
        <v>649768.5599985983</v>
      </c>
      <c r="Y130" s="186">
        <v>0</v>
      </c>
      <c r="Z130" s="186">
        <v>0</v>
      </c>
      <c r="AA130" s="186">
        <v>1477827.0516512056</v>
      </c>
      <c r="AB130" s="186">
        <v>435610.86448244628</v>
      </c>
      <c r="AC130" s="186">
        <v>0</v>
      </c>
      <c r="AD130" s="182">
        <v>0</v>
      </c>
      <c r="AE130" s="186">
        <v>513286.0284655657</v>
      </c>
      <c r="AF130" s="186">
        <v>3076492.5045978148</v>
      </c>
      <c r="AG130" s="206">
        <v>15044663.796276199</v>
      </c>
    </row>
    <row r="131" spans="1:33" s="51" customFormat="1" x14ac:dyDescent="0.25">
      <c r="A131" s="97">
        <v>402</v>
      </c>
      <c r="B131" s="178" t="s">
        <v>136</v>
      </c>
      <c r="C131" s="157">
        <v>9358</v>
      </c>
      <c r="D131" s="151">
        <v>1.45493556833232</v>
      </c>
      <c r="E131" s="47">
        <v>544</v>
      </c>
      <c r="F131" s="47">
        <v>4192</v>
      </c>
      <c r="G131" s="488">
        <v>0.12977099236641221</v>
      </c>
      <c r="H131" s="490">
        <v>0.99610831296405666</v>
      </c>
      <c r="I131" s="180">
        <v>0</v>
      </c>
      <c r="J131" s="182">
        <v>10</v>
      </c>
      <c r="K131" s="15">
        <v>187</v>
      </c>
      <c r="L131" s="198">
        <v>1.9982902329557597E-2</v>
      </c>
      <c r="M131" s="490">
        <v>1.7199970975197671E-2</v>
      </c>
      <c r="N131" s="200">
        <v>1096.7</v>
      </c>
      <c r="O131" s="199">
        <v>8.532871341296616</v>
      </c>
      <c r="P131" s="490">
        <v>2.1330538920615449</v>
      </c>
      <c r="Q131" s="180">
        <v>0</v>
      </c>
      <c r="R131" s="180">
        <v>0</v>
      </c>
      <c r="S131" s="15">
        <v>2636</v>
      </c>
      <c r="T131" s="15">
        <v>361</v>
      </c>
      <c r="U131" s="185">
        <v>0.13694992412746584</v>
      </c>
      <c r="V131" s="491">
        <v>8.2925975366674981E-2</v>
      </c>
      <c r="W131" s="201">
        <v>18103157.965365209</v>
      </c>
      <c r="X131" s="186">
        <v>963292.24179144122</v>
      </c>
      <c r="Y131" s="186">
        <v>0</v>
      </c>
      <c r="Z131" s="186">
        <v>0</v>
      </c>
      <c r="AA131" s="186">
        <v>360167.77543599257</v>
      </c>
      <c r="AB131" s="186">
        <v>898250.32448603713</v>
      </c>
      <c r="AC131" s="186">
        <v>0</v>
      </c>
      <c r="AD131" s="182">
        <v>0</v>
      </c>
      <c r="AE131" s="186">
        <v>354967.65274551656</v>
      </c>
      <c r="AF131" s="186">
        <v>2576677.9944589846</v>
      </c>
      <c r="AG131" s="206">
        <v>20679835.959824193</v>
      </c>
    </row>
    <row r="132" spans="1:33" s="51" customFormat="1" x14ac:dyDescent="0.25">
      <c r="A132" s="97">
        <v>403</v>
      </c>
      <c r="B132" s="178" t="s">
        <v>137</v>
      </c>
      <c r="C132" s="157">
        <v>2925</v>
      </c>
      <c r="D132" s="151">
        <v>1.5068434706107199</v>
      </c>
      <c r="E132" s="47">
        <v>109</v>
      </c>
      <c r="F132" s="47">
        <v>1190</v>
      </c>
      <c r="G132" s="488">
        <v>9.1596638655462179E-2</v>
      </c>
      <c r="H132" s="490">
        <v>0.7030860405740863</v>
      </c>
      <c r="I132" s="180">
        <v>0</v>
      </c>
      <c r="J132" s="182">
        <v>13</v>
      </c>
      <c r="K132" s="15">
        <v>131</v>
      </c>
      <c r="L132" s="198">
        <v>4.4786324786324785E-2</v>
      </c>
      <c r="M132" s="490">
        <v>4.200339343196486E-2</v>
      </c>
      <c r="N132" s="200">
        <v>420.88</v>
      </c>
      <c r="O132" s="199">
        <v>6.9497243869986693</v>
      </c>
      <c r="P132" s="490">
        <v>2.6189634885468509</v>
      </c>
      <c r="Q132" s="180">
        <v>0</v>
      </c>
      <c r="R132" s="180">
        <v>0</v>
      </c>
      <c r="S132" s="15">
        <v>665</v>
      </c>
      <c r="T132" s="15">
        <v>76</v>
      </c>
      <c r="U132" s="185">
        <v>0.11428571428571428</v>
      </c>
      <c r="V132" s="491">
        <v>6.0261765524923419E-2</v>
      </c>
      <c r="W132" s="201">
        <v>5860322.9550257688</v>
      </c>
      <c r="X132" s="186">
        <v>212521.46594130879</v>
      </c>
      <c r="Y132" s="186">
        <v>0</v>
      </c>
      <c r="Z132" s="186">
        <v>0</v>
      </c>
      <c r="AA132" s="186">
        <v>274918.74153988867</v>
      </c>
      <c r="AB132" s="186">
        <v>344721.06917997927</v>
      </c>
      <c r="AC132" s="186">
        <v>0</v>
      </c>
      <c r="AD132" s="182">
        <v>0</v>
      </c>
      <c r="AE132" s="186">
        <v>80627.440100250635</v>
      </c>
      <c r="AF132" s="186">
        <v>912788.71676142793</v>
      </c>
      <c r="AG132" s="206">
        <v>6773111.6717871968</v>
      </c>
    </row>
    <row r="133" spans="1:33" s="51" customFormat="1" x14ac:dyDescent="0.25">
      <c r="A133" s="97">
        <v>405</v>
      </c>
      <c r="B133" s="178" t="s">
        <v>138</v>
      </c>
      <c r="C133" s="157">
        <v>72662</v>
      </c>
      <c r="D133" s="151">
        <v>1.0073535647773788</v>
      </c>
      <c r="E133" s="47">
        <v>4603</v>
      </c>
      <c r="F133" s="47">
        <v>33561</v>
      </c>
      <c r="G133" s="488">
        <v>0.13715324334793361</v>
      </c>
      <c r="H133" s="490">
        <v>1.0527736850706184</v>
      </c>
      <c r="I133" s="180">
        <v>0</v>
      </c>
      <c r="J133" s="182">
        <v>128</v>
      </c>
      <c r="K133" s="15">
        <v>5695</v>
      </c>
      <c r="L133" s="198">
        <v>7.8376592992210503E-2</v>
      </c>
      <c r="M133" s="490">
        <v>7.5593661637850584E-2</v>
      </c>
      <c r="N133" s="200">
        <v>1433.79</v>
      </c>
      <c r="O133" s="199">
        <v>50.678272271392601</v>
      </c>
      <c r="P133" s="490">
        <v>0.35914946601854641</v>
      </c>
      <c r="Q133" s="180">
        <v>0</v>
      </c>
      <c r="R133" s="180">
        <v>0</v>
      </c>
      <c r="S133" s="15">
        <v>21644</v>
      </c>
      <c r="T133" s="15">
        <v>2554</v>
      </c>
      <c r="U133" s="185">
        <v>0.11800036961744595</v>
      </c>
      <c r="V133" s="491">
        <v>6.3976420856655086E-2</v>
      </c>
      <c r="W133" s="201">
        <v>97323297.279330611</v>
      </c>
      <c r="X133" s="186">
        <v>7905162.9330854956</v>
      </c>
      <c r="Y133" s="186">
        <v>0</v>
      </c>
      <c r="Z133" s="186">
        <v>0</v>
      </c>
      <c r="AA133" s="186">
        <v>12290988.957179962</v>
      </c>
      <c r="AB133" s="186">
        <v>1174343.3324927827</v>
      </c>
      <c r="AC133" s="186">
        <v>0</v>
      </c>
      <c r="AD133" s="182">
        <v>0</v>
      </c>
      <c r="AE133" s="186">
        <v>2126387.6293455865</v>
      </c>
      <c r="AF133" s="186">
        <v>23496882.852103829</v>
      </c>
      <c r="AG133" s="206">
        <v>120820180.13143444</v>
      </c>
    </row>
    <row r="134" spans="1:33" s="51" customFormat="1" x14ac:dyDescent="0.25">
      <c r="A134" s="97">
        <v>407</v>
      </c>
      <c r="B134" s="178" t="s">
        <v>139</v>
      </c>
      <c r="C134" s="157">
        <v>2621</v>
      </c>
      <c r="D134" s="151">
        <v>1.1141950621434031</v>
      </c>
      <c r="E134" s="47">
        <v>139</v>
      </c>
      <c r="F134" s="47">
        <v>1181</v>
      </c>
      <c r="G134" s="488">
        <v>0.11769686706181202</v>
      </c>
      <c r="H134" s="490">
        <v>0.90342861337662539</v>
      </c>
      <c r="I134" s="180">
        <v>1</v>
      </c>
      <c r="J134" s="182">
        <v>782</v>
      </c>
      <c r="K134" s="15">
        <v>150</v>
      </c>
      <c r="L134" s="198">
        <v>5.7230064860740178E-2</v>
      </c>
      <c r="M134" s="490">
        <v>5.4447133506380252E-2</v>
      </c>
      <c r="N134" s="200">
        <v>329.89</v>
      </c>
      <c r="O134" s="199">
        <v>7.9450725999575615</v>
      </c>
      <c r="P134" s="490">
        <v>2.290863198041813</v>
      </c>
      <c r="Q134" s="180">
        <v>0</v>
      </c>
      <c r="R134" s="180">
        <v>0</v>
      </c>
      <c r="S134" s="15">
        <v>775</v>
      </c>
      <c r="T134" s="15">
        <v>174</v>
      </c>
      <c r="U134" s="185">
        <v>0.22451612903225807</v>
      </c>
      <c r="V134" s="491">
        <v>0.1704921802714672</v>
      </c>
      <c r="W134" s="201">
        <v>3882896.2769795591</v>
      </c>
      <c r="X134" s="186">
        <v>244697.38012751838</v>
      </c>
      <c r="Y134" s="186">
        <v>58448.037900000003</v>
      </c>
      <c r="Z134" s="186">
        <v>231683.2182</v>
      </c>
      <c r="AA134" s="186">
        <v>319327.36680890532</v>
      </c>
      <c r="AB134" s="186">
        <v>270195.85989304166</v>
      </c>
      <c r="AC134" s="186">
        <v>0</v>
      </c>
      <c r="AD134" s="182">
        <v>0</v>
      </c>
      <c r="AE134" s="186">
        <v>204402.70325450905</v>
      </c>
      <c r="AF134" s="186">
        <v>1328754.566183974</v>
      </c>
      <c r="AG134" s="206">
        <v>5211650.8431635331</v>
      </c>
    </row>
    <row r="135" spans="1:33" s="51" customFormat="1" x14ac:dyDescent="0.25">
      <c r="A135" s="97">
        <v>408</v>
      </c>
      <c r="B135" s="178" t="s">
        <v>140</v>
      </c>
      <c r="C135" s="157">
        <v>14221</v>
      </c>
      <c r="D135" s="151">
        <v>1.1676811417985506</v>
      </c>
      <c r="E135" s="47">
        <v>580</v>
      </c>
      <c r="F135" s="47">
        <v>6335</v>
      </c>
      <c r="G135" s="488">
        <v>9.1554853985793216E-2</v>
      </c>
      <c r="H135" s="490">
        <v>0.70276530590100783</v>
      </c>
      <c r="I135" s="180">
        <v>0</v>
      </c>
      <c r="J135" s="182">
        <v>25</v>
      </c>
      <c r="K135" s="15">
        <v>383</v>
      </c>
      <c r="L135" s="198">
        <v>2.6932001968919202E-2</v>
      </c>
      <c r="M135" s="490">
        <v>2.4149070614559277E-2</v>
      </c>
      <c r="N135" s="200">
        <v>737.15</v>
      </c>
      <c r="O135" s="199">
        <v>19.291867326866988</v>
      </c>
      <c r="P135" s="490">
        <v>0.94345840745365661</v>
      </c>
      <c r="Q135" s="180">
        <v>0</v>
      </c>
      <c r="R135" s="180">
        <v>0</v>
      </c>
      <c r="S135" s="15">
        <v>4292</v>
      </c>
      <c r="T135" s="15">
        <v>443</v>
      </c>
      <c r="U135" s="185">
        <v>0.103215284249767</v>
      </c>
      <c r="V135" s="491">
        <v>4.919133548897614E-2</v>
      </c>
      <c r="W135" s="201">
        <v>22079129.252761204</v>
      </c>
      <c r="X135" s="186">
        <v>1032782.5864086522</v>
      </c>
      <c r="Y135" s="186">
        <v>0</v>
      </c>
      <c r="Z135" s="186">
        <v>0</v>
      </c>
      <c r="AA135" s="186">
        <v>768465.9983858997</v>
      </c>
      <c r="AB135" s="186">
        <v>603761.49055793032</v>
      </c>
      <c r="AC135" s="186">
        <v>0</v>
      </c>
      <c r="AD135" s="182">
        <v>0</v>
      </c>
      <c r="AE135" s="186">
        <v>319988.15276128473</v>
      </c>
      <c r="AF135" s="186">
        <v>2724998.2281137668</v>
      </c>
      <c r="AG135" s="206">
        <v>24804127.480874971</v>
      </c>
    </row>
    <row r="136" spans="1:33" s="51" customFormat="1" x14ac:dyDescent="0.25">
      <c r="A136" s="97">
        <v>410</v>
      </c>
      <c r="B136" s="178" t="s">
        <v>141</v>
      </c>
      <c r="C136" s="157">
        <v>18823</v>
      </c>
      <c r="D136" s="151">
        <v>0.92161083359251661</v>
      </c>
      <c r="E136" s="47">
        <v>1038</v>
      </c>
      <c r="F136" s="47">
        <v>8567</v>
      </c>
      <c r="G136" s="488">
        <v>0.12116260067701645</v>
      </c>
      <c r="H136" s="490">
        <v>0.93003121540402289</v>
      </c>
      <c r="I136" s="180">
        <v>0</v>
      </c>
      <c r="J136" s="182">
        <v>25</v>
      </c>
      <c r="K136" s="15">
        <v>257</v>
      </c>
      <c r="L136" s="198">
        <v>1.3653509004940764E-2</v>
      </c>
      <c r="M136" s="490">
        <v>1.0870577650580839E-2</v>
      </c>
      <c r="N136" s="200">
        <v>648.5</v>
      </c>
      <c r="O136" s="199">
        <v>29.025443330763299</v>
      </c>
      <c r="P136" s="490">
        <v>0.62707308955113616</v>
      </c>
      <c r="Q136" s="180">
        <v>0</v>
      </c>
      <c r="R136" s="180">
        <v>0</v>
      </c>
      <c r="S136" s="15">
        <v>5969</v>
      </c>
      <c r="T136" s="15">
        <v>545</v>
      </c>
      <c r="U136" s="185">
        <v>9.1305076227173737E-2</v>
      </c>
      <c r="V136" s="491">
        <v>3.7281127466382874E-2</v>
      </c>
      <c r="W136" s="201">
        <v>23065557.315873008</v>
      </c>
      <c r="X136" s="186">
        <v>1809067.721830609</v>
      </c>
      <c r="Y136" s="186">
        <v>0</v>
      </c>
      <c r="Z136" s="186">
        <v>0</v>
      </c>
      <c r="AA136" s="186">
        <v>457863.01467532467</v>
      </c>
      <c r="AB136" s="186">
        <v>531152.8544079467</v>
      </c>
      <c r="AC136" s="186">
        <v>0</v>
      </c>
      <c r="AD136" s="182">
        <v>0</v>
      </c>
      <c r="AE136" s="186">
        <v>320991.12858914019</v>
      </c>
      <c r="AF136" s="186">
        <v>3119074.719503019</v>
      </c>
      <c r="AG136" s="206">
        <v>26184632.035376027</v>
      </c>
    </row>
    <row r="137" spans="1:33" s="51" customFormat="1" x14ac:dyDescent="0.25">
      <c r="A137" s="97">
        <v>416</v>
      </c>
      <c r="B137" s="178" t="s">
        <v>142</v>
      </c>
      <c r="C137" s="157">
        <v>2964</v>
      </c>
      <c r="D137" s="151">
        <v>0.93179769850237593</v>
      </c>
      <c r="E137" s="47">
        <v>137</v>
      </c>
      <c r="F137" s="47">
        <v>1363</v>
      </c>
      <c r="G137" s="488">
        <v>0.10051357300073367</v>
      </c>
      <c r="H137" s="490">
        <v>0.77153147869172356</v>
      </c>
      <c r="I137" s="180">
        <v>0</v>
      </c>
      <c r="J137" s="182">
        <v>3</v>
      </c>
      <c r="K137" s="15">
        <v>80</v>
      </c>
      <c r="L137" s="198">
        <v>2.6990553306342781E-2</v>
      </c>
      <c r="M137" s="490">
        <v>2.4207621951982856E-2</v>
      </c>
      <c r="N137" s="200">
        <v>217.91</v>
      </c>
      <c r="O137" s="199">
        <v>13.60194575742279</v>
      </c>
      <c r="P137" s="490">
        <v>1.3381228501871181</v>
      </c>
      <c r="Q137" s="180">
        <v>0</v>
      </c>
      <c r="R137" s="180">
        <v>0</v>
      </c>
      <c r="S137" s="15">
        <v>896</v>
      </c>
      <c r="T137" s="15">
        <v>92</v>
      </c>
      <c r="U137" s="185">
        <v>0.10267857142857142</v>
      </c>
      <c r="V137" s="491">
        <v>4.8654622667780562E-2</v>
      </c>
      <c r="W137" s="201">
        <v>3672208.8408364085</v>
      </c>
      <c r="X137" s="186">
        <v>236319.90675572006</v>
      </c>
      <c r="Y137" s="186">
        <v>0</v>
      </c>
      <c r="Z137" s="186">
        <v>0</v>
      </c>
      <c r="AA137" s="186">
        <v>160555.21862708722</v>
      </c>
      <c r="AB137" s="186">
        <v>178478.82575795782</v>
      </c>
      <c r="AC137" s="186">
        <v>0</v>
      </c>
      <c r="AD137" s="182">
        <v>0</v>
      </c>
      <c r="AE137" s="186">
        <v>65965.590992063502</v>
      </c>
      <c r="AF137" s="186">
        <v>641319.54213282838</v>
      </c>
      <c r="AG137" s="206">
        <v>4313528.3829692369</v>
      </c>
    </row>
    <row r="138" spans="1:33" s="51" customFormat="1" x14ac:dyDescent="0.25">
      <c r="A138" s="97">
        <v>418</v>
      </c>
      <c r="B138" s="178" t="s">
        <v>143</v>
      </c>
      <c r="C138" s="157">
        <v>23828</v>
      </c>
      <c r="D138" s="151">
        <v>0.70301999522231085</v>
      </c>
      <c r="E138" s="47">
        <v>1129</v>
      </c>
      <c r="F138" s="47">
        <v>11016</v>
      </c>
      <c r="G138" s="488">
        <v>0.10248729121278141</v>
      </c>
      <c r="H138" s="490">
        <v>0.7866815294281635</v>
      </c>
      <c r="I138" s="180">
        <v>0</v>
      </c>
      <c r="J138" s="182">
        <v>72</v>
      </c>
      <c r="K138" s="15">
        <v>641</v>
      </c>
      <c r="L138" s="198">
        <v>2.6901124727211685E-2</v>
      </c>
      <c r="M138" s="490">
        <v>2.4118193372851759E-2</v>
      </c>
      <c r="N138" s="200">
        <v>269.58</v>
      </c>
      <c r="O138" s="199">
        <v>88.389346390681808</v>
      </c>
      <c r="P138" s="490">
        <v>0.20591932363165383</v>
      </c>
      <c r="Q138" s="180">
        <v>0</v>
      </c>
      <c r="R138" s="180">
        <v>0</v>
      </c>
      <c r="S138" s="15">
        <v>8335</v>
      </c>
      <c r="T138" s="15">
        <v>590</v>
      </c>
      <c r="U138" s="185">
        <v>7.0785842831433715E-2</v>
      </c>
      <c r="V138" s="491">
        <v>1.6761894070642852E-2</v>
      </c>
      <c r="W138" s="201">
        <v>22273209.800419565</v>
      </c>
      <c r="X138" s="186">
        <v>1937113.2069153637</v>
      </c>
      <c r="Y138" s="186">
        <v>0</v>
      </c>
      <c r="Z138" s="186">
        <v>0</v>
      </c>
      <c r="AA138" s="186">
        <v>1285957.0475324676</v>
      </c>
      <c r="AB138" s="186">
        <v>220799.05395727715</v>
      </c>
      <c r="AC138" s="186">
        <v>0</v>
      </c>
      <c r="AD138" s="182">
        <v>0</v>
      </c>
      <c r="AE138" s="186">
        <v>182694.65125828641</v>
      </c>
      <c r="AF138" s="186">
        <v>3626563.9596633948</v>
      </c>
      <c r="AG138" s="206">
        <v>25899773.76008296</v>
      </c>
    </row>
    <row r="139" spans="1:33" s="51" customFormat="1" x14ac:dyDescent="0.25">
      <c r="A139" s="97">
        <v>420</v>
      </c>
      <c r="B139" s="178" t="s">
        <v>144</v>
      </c>
      <c r="C139" s="157">
        <v>9402</v>
      </c>
      <c r="D139" s="151">
        <v>1.4618116121238669</v>
      </c>
      <c r="E139" s="47">
        <v>501</v>
      </c>
      <c r="F139" s="47">
        <v>4100</v>
      </c>
      <c r="G139" s="488">
        <v>0.12219512195121951</v>
      </c>
      <c r="H139" s="490">
        <v>0.93795673871081786</v>
      </c>
      <c r="I139" s="180">
        <v>0</v>
      </c>
      <c r="J139" s="182">
        <v>13</v>
      </c>
      <c r="K139" s="15">
        <v>193</v>
      </c>
      <c r="L139" s="198">
        <v>2.0527547330355243E-2</v>
      </c>
      <c r="M139" s="490">
        <v>1.7744615975995318E-2</v>
      </c>
      <c r="N139" s="200">
        <v>1135.99</v>
      </c>
      <c r="O139" s="199">
        <v>8.2764813070537588</v>
      </c>
      <c r="P139" s="490">
        <v>2.1991319438492556</v>
      </c>
      <c r="Q139" s="180">
        <v>0</v>
      </c>
      <c r="R139" s="180">
        <v>0</v>
      </c>
      <c r="S139" s="15">
        <v>2539</v>
      </c>
      <c r="T139" s="15">
        <v>297</v>
      </c>
      <c r="U139" s="185">
        <v>0.11697518708152817</v>
      </c>
      <c r="V139" s="491">
        <v>6.2951238320737304E-2</v>
      </c>
      <c r="W139" s="201">
        <v>18274234.491605498</v>
      </c>
      <c r="X139" s="186">
        <v>911321.28105549037</v>
      </c>
      <c r="Y139" s="186">
        <v>0</v>
      </c>
      <c r="Z139" s="186">
        <v>0</v>
      </c>
      <c r="AA139" s="186">
        <v>373319.73625231907</v>
      </c>
      <c r="AB139" s="186">
        <v>930430.73412318155</v>
      </c>
      <c r="AC139" s="186">
        <v>0</v>
      </c>
      <c r="AD139" s="182">
        <v>0</v>
      </c>
      <c r="AE139" s="186">
        <v>270732.05137797893</v>
      </c>
      <c r="AF139" s="186">
        <v>2485803.8028089702</v>
      </c>
      <c r="AG139" s="206">
        <v>20760038.294414468</v>
      </c>
    </row>
    <row r="140" spans="1:33" s="51" customFormat="1" x14ac:dyDescent="0.25">
      <c r="A140" s="97">
        <v>421</v>
      </c>
      <c r="B140" s="178" t="s">
        <v>145</v>
      </c>
      <c r="C140" s="157">
        <v>722</v>
      </c>
      <c r="D140" s="151">
        <v>1.2749237318093274</v>
      </c>
      <c r="E140" s="47">
        <v>27</v>
      </c>
      <c r="F140" s="47">
        <v>284</v>
      </c>
      <c r="G140" s="488">
        <v>9.5070422535211266E-2</v>
      </c>
      <c r="H140" s="490">
        <v>0.72975043557453778</v>
      </c>
      <c r="I140" s="180">
        <v>0</v>
      </c>
      <c r="J140" s="182">
        <v>1</v>
      </c>
      <c r="K140" s="15">
        <v>14</v>
      </c>
      <c r="L140" s="198">
        <v>1.9390581717451522E-2</v>
      </c>
      <c r="M140" s="490">
        <v>1.6607650363091597E-2</v>
      </c>
      <c r="N140" s="200">
        <v>480.07</v>
      </c>
      <c r="O140" s="199">
        <v>1.5039473410127691</v>
      </c>
      <c r="P140" s="490">
        <v>12.102201937972392</v>
      </c>
      <c r="Q140" s="180">
        <v>0</v>
      </c>
      <c r="R140" s="180">
        <v>0</v>
      </c>
      <c r="S140" s="15">
        <v>148</v>
      </c>
      <c r="T140" s="15">
        <v>16</v>
      </c>
      <c r="U140" s="185">
        <v>0.10810810810810811</v>
      </c>
      <c r="V140" s="491">
        <v>5.4084159347317251E-2</v>
      </c>
      <c r="W140" s="201">
        <v>1223908.4746321654</v>
      </c>
      <c r="X140" s="186">
        <v>54447.76002886091</v>
      </c>
      <c r="Y140" s="186">
        <v>0</v>
      </c>
      <c r="Z140" s="186">
        <v>0</v>
      </c>
      <c r="AA140" s="186">
        <v>26831.162486085337</v>
      </c>
      <c r="AB140" s="186">
        <v>393200.54096472304</v>
      </c>
      <c r="AC140" s="186">
        <v>0</v>
      </c>
      <c r="AD140" s="182">
        <v>0</v>
      </c>
      <c r="AE140" s="186">
        <v>17861.685193765199</v>
      </c>
      <c r="AF140" s="186">
        <v>492341.14867343474</v>
      </c>
      <c r="AG140" s="206">
        <v>1716249.6233056001</v>
      </c>
    </row>
    <row r="141" spans="1:33" s="51" customFormat="1" x14ac:dyDescent="0.25">
      <c r="A141" s="97">
        <v>422</v>
      </c>
      <c r="B141" s="178" t="s">
        <v>146</v>
      </c>
      <c r="C141" s="157">
        <v>10719</v>
      </c>
      <c r="D141" s="151">
        <v>1.6444846731920408</v>
      </c>
      <c r="E141" s="47">
        <v>722</v>
      </c>
      <c r="F141" s="47">
        <v>4172</v>
      </c>
      <c r="G141" s="488">
        <v>0.17305848513902206</v>
      </c>
      <c r="H141" s="490">
        <v>1.3283784960911174</v>
      </c>
      <c r="I141" s="180">
        <v>0</v>
      </c>
      <c r="J141" s="182">
        <v>10</v>
      </c>
      <c r="K141" s="15">
        <v>439</v>
      </c>
      <c r="L141" s="198">
        <v>4.0955312995615265E-2</v>
      </c>
      <c r="M141" s="490">
        <v>3.8172381641255339E-2</v>
      </c>
      <c r="N141" s="200">
        <v>3417.88</v>
      </c>
      <c r="O141" s="199">
        <v>3.136154575350802</v>
      </c>
      <c r="P141" s="490">
        <v>5.8036279742293111</v>
      </c>
      <c r="Q141" s="180">
        <v>3</v>
      </c>
      <c r="R141" s="180">
        <v>245</v>
      </c>
      <c r="S141" s="15">
        <v>2401</v>
      </c>
      <c r="T141" s="15">
        <v>388</v>
      </c>
      <c r="U141" s="185">
        <v>0.1615993336109954</v>
      </c>
      <c r="V141" s="491">
        <v>0.10757538485020454</v>
      </c>
      <c r="W141" s="201">
        <v>23437519.164026957</v>
      </c>
      <c r="X141" s="186">
        <v>1471446.7995527349</v>
      </c>
      <c r="Y141" s="186">
        <v>0</v>
      </c>
      <c r="Z141" s="186">
        <v>0</v>
      </c>
      <c r="AA141" s="186">
        <v>915582.80250463821</v>
      </c>
      <c r="AB141" s="186">
        <v>2799408.9715093793</v>
      </c>
      <c r="AC141" s="186">
        <v>0</v>
      </c>
      <c r="AD141" s="182">
        <v>78583.75</v>
      </c>
      <c r="AE141" s="186">
        <v>527451.25367675745</v>
      </c>
      <c r="AF141" s="186">
        <v>5792473.5772435069</v>
      </c>
      <c r="AG141" s="206">
        <v>29229992.741270464</v>
      </c>
    </row>
    <row r="142" spans="1:33" s="51" customFormat="1" x14ac:dyDescent="0.25">
      <c r="A142" s="178">
        <v>423</v>
      </c>
      <c r="B142" s="178" t="s">
        <v>147</v>
      </c>
      <c r="C142" s="157">
        <v>20146</v>
      </c>
      <c r="D142" s="151">
        <v>0.78284818951603219</v>
      </c>
      <c r="E142" s="47">
        <v>804</v>
      </c>
      <c r="F142" s="47">
        <v>9806</v>
      </c>
      <c r="G142" s="488">
        <v>8.1990617988986339E-2</v>
      </c>
      <c r="H142" s="490">
        <v>0.62935124926291419</v>
      </c>
      <c r="I142" s="180">
        <v>0</v>
      </c>
      <c r="J142" s="182">
        <v>287</v>
      </c>
      <c r="K142" s="15">
        <v>709</v>
      </c>
      <c r="L142" s="198">
        <v>3.5193090439789534E-2</v>
      </c>
      <c r="M142" s="490">
        <v>3.2410159085429609E-2</v>
      </c>
      <c r="N142" s="200">
        <v>300.54000000000002</v>
      </c>
      <c r="O142" s="199">
        <v>67.032674519198764</v>
      </c>
      <c r="P142" s="490">
        <v>0.27152540989245788</v>
      </c>
      <c r="Q142" s="180">
        <v>0</v>
      </c>
      <c r="R142" s="180">
        <v>0</v>
      </c>
      <c r="S142" s="15">
        <v>7009</v>
      </c>
      <c r="T142" s="15">
        <v>592</v>
      </c>
      <c r="U142" s="185">
        <v>8.4462833499785991E-2</v>
      </c>
      <c r="V142" s="491">
        <v>3.0438884738995128E-2</v>
      </c>
      <c r="W142" s="201">
        <v>20969782.223908804</v>
      </c>
      <c r="X142" s="186">
        <v>1310238.5870590203</v>
      </c>
      <c r="Y142" s="186">
        <v>0</v>
      </c>
      <c r="Z142" s="186">
        <v>0</v>
      </c>
      <c r="AA142" s="186">
        <v>1461046.6774025974</v>
      </c>
      <c r="AB142" s="186">
        <v>246156.79084620552</v>
      </c>
      <c r="AC142" s="186">
        <v>0</v>
      </c>
      <c r="AD142" s="182">
        <v>0</v>
      </c>
      <c r="AE142" s="186">
        <v>280499.90292619047</v>
      </c>
      <c r="AF142" s="186">
        <v>3297941.9582340159</v>
      </c>
      <c r="AG142" s="206">
        <v>24267724.18214282</v>
      </c>
    </row>
    <row r="143" spans="1:33" s="51" customFormat="1" x14ac:dyDescent="0.25">
      <c r="A143" s="97">
        <v>425</v>
      </c>
      <c r="B143" s="178" t="s">
        <v>148</v>
      </c>
      <c r="C143" s="157">
        <v>10238</v>
      </c>
      <c r="D143" s="151">
        <v>0.65016798569751411</v>
      </c>
      <c r="E143" s="47">
        <v>407</v>
      </c>
      <c r="F143" s="47">
        <v>4381</v>
      </c>
      <c r="G143" s="488">
        <v>9.2901164117781335E-2</v>
      </c>
      <c r="H143" s="490">
        <v>0.71309943905238682</v>
      </c>
      <c r="I143" s="180">
        <v>0</v>
      </c>
      <c r="J143" s="182">
        <v>11</v>
      </c>
      <c r="K143" s="15">
        <v>80</v>
      </c>
      <c r="L143" s="198">
        <v>7.8140261769876936E-3</v>
      </c>
      <c r="M143" s="490">
        <v>5.0310948226277678E-3</v>
      </c>
      <c r="N143" s="200">
        <v>637.30999999999995</v>
      </c>
      <c r="O143" s="199">
        <v>16.064395663021138</v>
      </c>
      <c r="P143" s="490">
        <v>1.1330071050796187</v>
      </c>
      <c r="Q143" s="180">
        <v>0</v>
      </c>
      <c r="R143" s="180">
        <v>0</v>
      </c>
      <c r="S143" s="15">
        <v>3404</v>
      </c>
      <c r="T143" s="15">
        <v>208</v>
      </c>
      <c r="U143" s="185">
        <v>6.1104582843713277E-2</v>
      </c>
      <c r="V143" s="491">
        <v>7.0806340829224143E-3</v>
      </c>
      <c r="W143" s="201">
        <v>8850508.9444313515</v>
      </c>
      <c r="X143" s="186">
        <v>754455.58397227479</v>
      </c>
      <c r="Y143" s="186">
        <v>0</v>
      </c>
      <c r="Z143" s="186">
        <v>0</v>
      </c>
      <c r="AA143" s="186">
        <v>115258.1717625232</v>
      </c>
      <c r="AB143" s="186">
        <v>521987.70338123111</v>
      </c>
      <c r="AC143" s="186">
        <v>0</v>
      </c>
      <c r="AD143" s="182">
        <v>0</v>
      </c>
      <c r="AE143" s="186">
        <v>33159.076448949774</v>
      </c>
      <c r="AF143" s="186">
        <v>1424860.5355649777</v>
      </c>
      <c r="AG143" s="206">
        <v>10275369.479996329</v>
      </c>
    </row>
    <row r="144" spans="1:33" s="51" customFormat="1" x14ac:dyDescent="0.25">
      <c r="A144" s="97">
        <v>426</v>
      </c>
      <c r="B144" s="178" t="s">
        <v>149</v>
      </c>
      <c r="C144" s="157">
        <v>11994</v>
      </c>
      <c r="D144" s="151">
        <v>1.1306692684701591</v>
      </c>
      <c r="E144" s="47">
        <v>754</v>
      </c>
      <c r="F144" s="47">
        <v>5653</v>
      </c>
      <c r="G144" s="488">
        <v>0.13338050592605696</v>
      </c>
      <c r="H144" s="490">
        <v>1.0238145545281707</v>
      </c>
      <c r="I144" s="180">
        <v>0</v>
      </c>
      <c r="J144" s="182">
        <v>8</v>
      </c>
      <c r="K144" s="15">
        <v>212</v>
      </c>
      <c r="L144" s="198">
        <v>1.7675504418876106E-2</v>
      </c>
      <c r="M144" s="490">
        <v>1.489257306451618E-2</v>
      </c>
      <c r="N144" s="200">
        <v>726.87</v>
      </c>
      <c r="O144" s="199">
        <v>16.500887366379132</v>
      </c>
      <c r="P144" s="490">
        <v>1.1030360986584389</v>
      </c>
      <c r="Q144" s="180">
        <v>3</v>
      </c>
      <c r="R144" s="180">
        <v>468</v>
      </c>
      <c r="S144" s="15">
        <v>3756</v>
      </c>
      <c r="T144" s="15">
        <v>321</v>
      </c>
      <c r="U144" s="185">
        <v>8.5463258785942492E-2</v>
      </c>
      <c r="V144" s="491">
        <v>3.1439310025151629E-2</v>
      </c>
      <c r="W144" s="201">
        <v>18031305.510083057</v>
      </c>
      <c r="X144" s="186">
        <v>1268977.1468029043</v>
      </c>
      <c r="Y144" s="186">
        <v>0</v>
      </c>
      <c r="Z144" s="186">
        <v>0</v>
      </c>
      <c r="AA144" s="186">
        <v>399694.23343228205</v>
      </c>
      <c r="AB144" s="186">
        <v>595341.67352891923</v>
      </c>
      <c r="AC144" s="186">
        <v>0</v>
      </c>
      <c r="AD144" s="182">
        <v>150111</v>
      </c>
      <c r="AE144" s="186">
        <v>172485.34448530807</v>
      </c>
      <c r="AF144" s="186">
        <v>2586609.3982494175</v>
      </c>
      <c r="AG144" s="206">
        <v>20617914.908332475</v>
      </c>
    </row>
    <row r="145" spans="1:33" s="51" customFormat="1" x14ac:dyDescent="0.25">
      <c r="A145" s="97">
        <v>430</v>
      </c>
      <c r="B145" s="178" t="s">
        <v>150</v>
      </c>
      <c r="C145" s="157">
        <v>15770</v>
      </c>
      <c r="D145" s="151">
        <v>1.2136646764923642</v>
      </c>
      <c r="E145" s="47">
        <v>753</v>
      </c>
      <c r="F145" s="47">
        <v>6832</v>
      </c>
      <c r="G145" s="488">
        <v>0.11021662763466042</v>
      </c>
      <c r="H145" s="490">
        <v>0.84601109240006755</v>
      </c>
      <c r="I145" s="180">
        <v>0</v>
      </c>
      <c r="J145" s="182">
        <v>39</v>
      </c>
      <c r="K145" s="15">
        <v>623</v>
      </c>
      <c r="L145" s="198">
        <v>3.9505389980976538E-2</v>
      </c>
      <c r="M145" s="490">
        <v>3.6722458626616612E-2</v>
      </c>
      <c r="N145" s="200">
        <v>848.13</v>
      </c>
      <c r="O145" s="199">
        <v>18.593847641281407</v>
      </c>
      <c r="P145" s="490">
        <v>0.97887617324580933</v>
      </c>
      <c r="Q145" s="180">
        <v>0</v>
      </c>
      <c r="R145" s="180">
        <v>0</v>
      </c>
      <c r="S145" s="15">
        <v>4309</v>
      </c>
      <c r="T145" s="15">
        <v>667</v>
      </c>
      <c r="U145" s="185">
        <v>0.15479229519610119</v>
      </c>
      <c r="V145" s="491">
        <v>0.10076834643531032</v>
      </c>
      <c r="W145" s="201">
        <v>25448251.284278147</v>
      </c>
      <c r="X145" s="186">
        <v>1378720.4197715844</v>
      </c>
      <c r="Y145" s="186">
        <v>0</v>
      </c>
      <c r="Z145" s="186">
        <v>0</v>
      </c>
      <c r="AA145" s="186">
        <v>1295858.3816697588</v>
      </c>
      <c r="AB145" s="186">
        <v>694659.47634388856</v>
      </c>
      <c r="AC145" s="186">
        <v>0</v>
      </c>
      <c r="AD145" s="182">
        <v>0</v>
      </c>
      <c r="AE145" s="186">
        <v>726893.81730695325</v>
      </c>
      <c r="AF145" s="186">
        <v>4096132.0950921886</v>
      </c>
      <c r="AG145" s="206">
        <v>29544383.379370335</v>
      </c>
    </row>
    <row r="146" spans="1:33" s="51" customFormat="1" x14ac:dyDescent="0.25">
      <c r="A146" s="97">
        <v>433</v>
      </c>
      <c r="B146" s="178" t="s">
        <v>151</v>
      </c>
      <c r="C146" s="157">
        <v>7853</v>
      </c>
      <c r="D146" s="151">
        <v>0.97661656557159926</v>
      </c>
      <c r="E146" s="47">
        <v>255</v>
      </c>
      <c r="F146" s="47">
        <v>3507</v>
      </c>
      <c r="G146" s="488">
        <v>7.2711719418306245E-2</v>
      </c>
      <c r="H146" s="490">
        <v>0.5581274123109129</v>
      </c>
      <c r="I146" s="180">
        <v>0</v>
      </c>
      <c r="J146" s="182">
        <v>37</v>
      </c>
      <c r="K146" s="15">
        <v>205</v>
      </c>
      <c r="L146" s="198">
        <v>2.6104673373233158E-2</v>
      </c>
      <c r="M146" s="490">
        <v>2.3321742018873232E-2</v>
      </c>
      <c r="N146" s="200">
        <v>597.69000000000005</v>
      </c>
      <c r="O146" s="199">
        <v>13.138918168281215</v>
      </c>
      <c r="P146" s="490">
        <v>1.3852795330556624</v>
      </c>
      <c r="Q146" s="180">
        <v>0</v>
      </c>
      <c r="R146" s="180">
        <v>0</v>
      </c>
      <c r="S146" s="15">
        <v>2365</v>
      </c>
      <c r="T146" s="15">
        <v>313</v>
      </c>
      <c r="U146" s="185">
        <v>0.13234672304439746</v>
      </c>
      <c r="V146" s="491">
        <v>7.8322774283606594E-2</v>
      </c>
      <c r="W146" s="201">
        <v>10197347.592388928</v>
      </c>
      <c r="X146" s="186">
        <v>452936.59194781107</v>
      </c>
      <c r="Y146" s="186">
        <v>0</v>
      </c>
      <c r="Z146" s="186">
        <v>0</v>
      </c>
      <c r="AA146" s="186">
        <v>409817.67296846007</v>
      </c>
      <c r="AB146" s="186">
        <v>489537.00778887526</v>
      </c>
      <c r="AC146" s="186">
        <v>0</v>
      </c>
      <c r="AD146" s="182">
        <v>0</v>
      </c>
      <c r="AE146" s="186">
        <v>281344.74600077601</v>
      </c>
      <c r="AF146" s="186">
        <v>1633636.0187059231</v>
      </c>
      <c r="AG146" s="206">
        <v>11830983.611094851</v>
      </c>
    </row>
    <row r="147" spans="1:33" s="51" customFormat="1" x14ac:dyDescent="0.25">
      <c r="A147" s="97">
        <v>434</v>
      </c>
      <c r="B147" s="178" t="s">
        <v>152</v>
      </c>
      <c r="C147" s="157">
        <v>14745</v>
      </c>
      <c r="D147" s="151">
        <v>1.0647945176617464</v>
      </c>
      <c r="E147" s="47">
        <v>950</v>
      </c>
      <c r="F147" s="47">
        <v>6740</v>
      </c>
      <c r="G147" s="488">
        <v>0.14094955489614244</v>
      </c>
      <c r="H147" s="490">
        <v>1.0819137680954518</v>
      </c>
      <c r="I147" s="180">
        <v>1</v>
      </c>
      <c r="J147" s="182">
        <v>5904</v>
      </c>
      <c r="K147" s="15">
        <v>670</v>
      </c>
      <c r="L147" s="198">
        <v>4.5439131909121737E-2</v>
      </c>
      <c r="M147" s="490">
        <v>4.2656200554761811E-2</v>
      </c>
      <c r="N147" s="200">
        <v>819.81</v>
      </c>
      <c r="O147" s="199">
        <v>17.985874775862701</v>
      </c>
      <c r="P147" s="490">
        <v>1.0119649253557164</v>
      </c>
      <c r="Q147" s="180">
        <v>3</v>
      </c>
      <c r="R147" s="180">
        <v>723</v>
      </c>
      <c r="S147" s="15">
        <v>4243</v>
      </c>
      <c r="T147" s="15">
        <v>701</v>
      </c>
      <c r="U147" s="185">
        <v>0.16521329248173461</v>
      </c>
      <c r="V147" s="491">
        <v>0.11118934372094375</v>
      </c>
      <c r="W147" s="201">
        <v>20875559.416524947</v>
      </c>
      <c r="X147" s="186">
        <v>1648564.264882039</v>
      </c>
      <c r="Y147" s="186">
        <v>328812.02549999999</v>
      </c>
      <c r="Z147" s="186">
        <v>1749178.6704000002</v>
      </c>
      <c r="AA147" s="186">
        <v>1407411.3371985157</v>
      </c>
      <c r="AB147" s="186">
        <v>671464.02709665173</v>
      </c>
      <c r="AC147" s="186">
        <v>0</v>
      </c>
      <c r="AD147" s="182">
        <v>231902.25</v>
      </c>
      <c r="AE147" s="186">
        <v>749934.08552327869</v>
      </c>
      <c r="AF147" s="186">
        <v>6787266.6606004834</v>
      </c>
      <c r="AG147" s="206">
        <v>27662826.07712543</v>
      </c>
    </row>
    <row r="148" spans="1:33" s="51" customFormat="1" x14ac:dyDescent="0.25">
      <c r="A148" s="97">
        <v>435</v>
      </c>
      <c r="B148" s="178" t="s">
        <v>153</v>
      </c>
      <c r="C148" s="157">
        <v>699</v>
      </c>
      <c r="D148" s="151">
        <v>1.2401632822780069</v>
      </c>
      <c r="E148" s="47">
        <v>29</v>
      </c>
      <c r="F148" s="47">
        <v>265</v>
      </c>
      <c r="G148" s="488">
        <v>0.10943396226415095</v>
      </c>
      <c r="H148" s="490">
        <v>0.84000343639299702</v>
      </c>
      <c r="I148" s="180">
        <v>0</v>
      </c>
      <c r="J148" s="182">
        <v>0</v>
      </c>
      <c r="K148" s="15">
        <v>10</v>
      </c>
      <c r="L148" s="198">
        <v>1.4306151645207439E-2</v>
      </c>
      <c r="M148" s="490">
        <v>1.1523220290847513E-2</v>
      </c>
      <c r="N148" s="200">
        <v>214.51</v>
      </c>
      <c r="O148" s="199">
        <v>3.2585893431541653</v>
      </c>
      <c r="P148" s="490">
        <v>5.5855686336331516</v>
      </c>
      <c r="Q148" s="180">
        <v>3</v>
      </c>
      <c r="R148" s="180">
        <v>319</v>
      </c>
      <c r="S148" s="15">
        <v>155</v>
      </c>
      <c r="T148" s="15">
        <v>32</v>
      </c>
      <c r="U148" s="185">
        <v>0.20645161290322581</v>
      </c>
      <c r="V148" s="491">
        <v>0.15242766414243494</v>
      </c>
      <c r="W148" s="201">
        <v>1152613.1864643558</v>
      </c>
      <c r="X148" s="186">
        <v>60677.362626679766</v>
      </c>
      <c r="Y148" s="186">
        <v>0</v>
      </c>
      <c r="Z148" s="186">
        <v>0</v>
      </c>
      <c r="AA148" s="186">
        <v>18023.749332096471</v>
      </c>
      <c r="AB148" s="186">
        <v>175694.06137093078</v>
      </c>
      <c r="AC148" s="186">
        <v>0</v>
      </c>
      <c r="AD148" s="182">
        <v>102319.25</v>
      </c>
      <c r="AE148" s="186">
        <v>48736.700030290784</v>
      </c>
      <c r="AF148" s="186">
        <v>405451.12335999776</v>
      </c>
      <c r="AG148" s="206">
        <v>1558064.3098243535</v>
      </c>
    </row>
    <row r="149" spans="1:33" s="51" customFormat="1" x14ac:dyDescent="0.25">
      <c r="A149" s="97">
        <v>436</v>
      </c>
      <c r="B149" s="178" t="s">
        <v>154</v>
      </c>
      <c r="C149" s="157">
        <v>2036</v>
      </c>
      <c r="D149" s="151">
        <v>0.86627297392318192</v>
      </c>
      <c r="E149" s="47">
        <v>82</v>
      </c>
      <c r="F149" s="47">
        <v>791</v>
      </c>
      <c r="G149" s="488">
        <v>0.10366624525916561</v>
      </c>
      <c r="H149" s="490">
        <v>0.79573105509480901</v>
      </c>
      <c r="I149" s="180">
        <v>0</v>
      </c>
      <c r="J149" s="182">
        <v>3</v>
      </c>
      <c r="K149" s="15">
        <v>29</v>
      </c>
      <c r="L149" s="198">
        <v>1.4243614931237721E-2</v>
      </c>
      <c r="M149" s="490">
        <v>1.1460683576877795E-2</v>
      </c>
      <c r="N149" s="200">
        <v>214.12</v>
      </c>
      <c r="O149" s="199">
        <v>9.5086867177283771</v>
      </c>
      <c r="P149" s="490">
        <v>1.9141522867798713</v>
      </c>
      <c r="Q149" s="180">
        <v>0</v>
      </c>
      <c r="R149" s="180">
        <v>0</v>
      </c>
      <c r="S149" s="15">
        <v>538</v>
      </c>
      <c r="T149" s="15">
        <v>46</v>
      </c>
      <c r="U149" s="185">
        <v>8.5501858736059477E-2</v>
      </c>
      <c r="V149" s="491">
        <v>3.1477909975268614E-2</v>
      </c>
      <c r="W149" s="201">
        <v>2345093.0425526407</v>
      </c>
      <c r="X149" s="186">
        <v>167422.00496740107</v>
      </c>
      <c r="Y149" s="186">
        <v>0</v>
      </c>
      <c r="Z149" s="186">
        <v>0</v>
      </c>
      <c r="AA149" s="186">
        <v>52213.45050092764</v>
      </c>
      <c r="AB149" s="186">
        <v>175374.6325147718</v>
      </c>
      <c r="AC149" s="186">
        <v>0</v>
      </c>
      <c r="AD149" s="182">
        <v>0</v>
      </c>
      <c r="AE149" s="186">
        <v>29315.601682686683</v>
      </c>
      <c r="AF149" s="186">
        <v>424325.68966578785</v>
      </c>
      <c r="AG149" s="206">
        <v>2769418.7322184285</v>
      </c>
    </row>
    <row r="150" spans="1:33" s="51" customFormat="1" x14ac:dyDescent="0.25">
      <c r="A150" s="97">
        <v>440</v>
      </c>
      <c r="B150" s="178" t="s">
        <v>155</v>
      </c>
      <c r="C150" s="157">
        <v>5534</v>
      </c>
      <c r="D150" s="151">
        <v>0.59678388282036077</v>
      </c>
      <c r="E150" s="47">
        <v>98</v>
      </c>
      <c r="F150" s="47">
        <v>2410</v>
      </c>
      <c r="G150" s="488">
        <v>4.0663900414937761E-2</v>
      </c>
      <c r="H150" s="490">
        <v>0.31213176767958412</v>
      </c>
      <c r="I150" s="421">
        <v>3</v>
      </c>
      <c r="J150" s="182">
        <v>5071</v>
      </c>
      <c r="K150" s="15">
        <v>157</v>
      </c>
      <c r="L150" s="198">
        <v>2.8370075894470544E-2</v>
      </c>
      <c r="M150" s="490">
        <v>2.5587144540110619E-2</v>
      </c>
      <c r="N150" s="200">
        <v>142.46</v>
      </c>
      <c r="O150" s="199">
        <v>38.845991857363465</v>
      </c>
      <c r="P150" s="490">
        <v>0.46854446378521419</v>
      </c>
      <c r="Q150" s="180">
        <v>3</v>
      </c>
      <c r="R150" s="180">
        <v>2087</v>
      </c>
      <c r="S150" s="15">
        <v>1459</v>
      </c>
      <c r="T150" s="15">
        <v>136</v>
      </c>
      <c r="U150" s="185">
        <v>9.3214530500342702E-2</v>
      </c>
      <c r="V150" s="491">
        <v>3.9190581739551839E-2</v>
      </c>
      <c r="W150" s="201">
        <v>4391205.6812492143</v>
      </c>
      <c r="X150" s="186">
        <v>178503.02648969353</v>
      </c>
      <c r="Y150" s="186">
        <v>123407.64660000001</v>
      </c>
      <c r="Z150" s="186">
        <v>1502385.6771</v>
      </c>
      <c r="AA150" s="186">
        <v>316850.99539888679</v>
      </c>
      <c r="AB150" s="186">
        <v>116681.62781643188</v>
      </c>
      <c r="AC150" s="186">
        <v>0</v>
      </c>
      <c r="AD150" s="182">
        <v>669405.25</v>
      </c>
      <c r="AE150" s="186">
        <v>99205.560346758313</v>
      </c>
      <c r="AF150" s="186">
        <v>3006439.7837517699</v>
      </c>
      <c r="AG150" s="206">
        <v>7397645.4650009843</v>
      </c>
    </row>
    <row r="151" spans="1:33" s="51" customFormat="1" x14ac:dyDescent="0.25">
      <c r="A151" s="97">
        <v>441</v>
      </c>
      <c r="B151" s="178" t="s">
        <v>156</v>
      </c>
      <c r="C151" s="157">
        <v>4543</v>
      </c>
      <c r="D151" s="151">
        <v>1.2087318351144276</v>
      </c>
      <c r="E151" s="47">
        <v>237</v>
      </c>
      <c r="F151" s="47">
        <v>1949</v>
      </c>
      <c r="G151" s="488">
        <v>0.12160082093381221</v>
      </c>
      <c r="H151" s="490">
        <v>0.93339494741179696</v>
      </c>
      <c r="I151" s="180">
        <v>0</v>
      </c>
      <c r="J151" s="182">
        <v>15</v>
      </c>
      <c r="K151" s="15">
        <v>170</v>
      </c>
      <c r="L151" s="198">
        <v>3.7420206911732333E-2</v>
      </c>
      <c r="M151" s="490">
        <v>3.4637275557372407E-2</v>
      </c>
      <c r="N151" s="200">
        <v>750.06</v>
      </c>
      <c r="O151" s="199">
        <v>6.0568487854304998</v>
      </c>
      <c r="P151" s="490">
        <v>3.0050402560478471</v>
      </c>
      <c r="Q151" s="180">
        <v>0</v>
      </c>
      <c r="R151" s="180">
        <v>0</v>
      </c>
      <c r="S151" s="15">
        <v>1155</v>
      </c>
      <c r="T151" s="15">
        <v>156</v>
      </c>
      <c r="U151" s="185">
        <v>0.13506493506493505</v>
      </c>
      <c r="V151" s="491">
        <v>8.1040986304144191E-2</v>
      </c>
      <c r="W151" s="201">
        <v>7301300.7246938106</v>
      </c>
      <c r="X151" s="186">
        <v>438204.30485112593</v>
      </c>
      <c r="Y151" s="186">
        <v>0</v>
      </c>
      <c r="Z151" s="186">
        <v>0</v>
      </c>
      <c r="AA151" s="186">
        <v>352111.78428571421</v>
      </c>
      <c r="AB151" s="186">
        <v>614335.40474514163</v>
      </c>
      <c r="AC151" s="186">
        <v>0</v>
      </c>
      <c r="AD151" s="182">
        <v>0</v>
      </c>
      <c r="AE151" s="186">
        <v>168407.95582066276</v>
      </c>
      <c r="AF151" s="186">
        <v>1573059.4497026447</v>
      </c>
      <c r="AG151" s="206">
        <v>8874360.1743964553</v>
      </c>
    </row>
    <row r="152" spans="1:33" s="51" customFormat="1" x14ac:dyDescent="0.25">
      <c r="A152" s="97">
        <v>444</v>
      </c>
      <c r="B152" s="178" t="s">
        <v>157</v>
      </c>
      <c r="C152" s="157">
        <v>45886</v>
      </c>
      <c r="D152" s="151">
        <v>1.0219510988965455</v>
      </c>
      <c r="E152" s="47">
        <v>2472</v>
      </c>
      <c r="F152" s="47">
        <v>21524</v>
      </c>
      <c r="G152" s="488">
        <v>0.11484854116335254</v>
      </c>
      <c r="H152" s="490">
        <v>0.88156516721081912</v>
      </c>
      <c r="I152" s="180">
        <v>1</v>
      </c>
      <c r="J152" s="182">
        <v>1614</v>
      </c>
      <c r="K152" s="15">
        <v>2231</v>
      </c>
      <c r="L152" s="198">
        <v>4.8620494268404306E-2</v>
      </c>
      <c r="M152" s="490">
        <v>4.583756291404438E-2</v>
      </c>
      <c r="N152" s="200">
        <v>939.44</v>
      </c>
      <c r="O152" s="199">
        <v>48.84399216554543</v>
      </c>
      <c r="P152" s="490">
        <v>0.37263691230079687</v>
      </c>
      <c r="Q152" s="180">
        <v>0</v>
      </c>
      <c r="R152" s="180">
        <v>0</v>
      </c>
      <c r="S152" s="15">
        <v>14017</v>
      </c>
      <c r="T152" s="15">
        <v>2216</v>
      </c>
      <c r="U152" s="185">
        <v>0.15809374331169296</v>
      </c>
      <c r="V152" s="491">
        <v>0.10406979455090209</v>
      </c>
      <c r="W152" s="201">
        <v>62350200.570588842</v>
      </c>
      <c r="X152" s="186">
        <v>4180257.9338007681</v>
      </c>
      <c r="Y152" s="186">
        <v>1023253.2114</v>
      </c>
      <c r="Z152" s="186">
        <v>478179.94140000001</v>
      </c>
      <c r="AA152" s="186">
        <v>4706475.6749536172</v>
      </c>
      <c r="AB152" s="186">
        <v>769446.78110254649</v>
      </c>
      <c r="AC152" s="186">
        <v>0</v>
      </c>
      <c r="AD152" s="182">
        <v>0</v>
      </c>
      <c r="AE152" s="186">
        <v>2184339.0384615115</v>
      </c>
      <c r="AF152" s="186">
        <v>13341952.581118464</v>
      </c>
      <c r="AG152" s="206">
        <v>75692153.151707307</v>
      </c>
    </row>
    <row r="153" spans="1:33" s="51" customFormat="1" x14ac:dyDescent="0.25">
      <c r="A153" s="97">
        <v>445</v>
      </c>
      <c r="B153" s="178" t="s">
        <v>158</v>
      </c>
      <c r="C153" s="157">
        <v>15105</v>
      </c>
      <c r="D153" s="151">
        <v>0.84399839095842544</v>
      </c>
      <c r="E153" s="47">
        <v>545</v>
      </c>
      <c r="F153" s="47">
        <v>6792</v>
      </c>
      <c r="G153" s="488">
        <v>8.02414605418139E-2</v>
      </c>
      <c r="H153" s="490">
        <v>0.61592490303530822</v>
      </c>
      <c r="I153" s="180">
        <v>3</v>
      </c>
      <c r="J153" s="182">
        <v>8321</v>
      </c>
      <c r="K153" s="15">
        <v>498</v>
      </c>
      <c r="L153" s="198">
        <v>3.2969215491559088E-2</v>
      </c>
      <c r="M153" s="490">
        <v>3.0186284137199162E-2</v>
      </c>
      <c r="N153" s="200">
        <v>883.2</v>
      </c>
      <c r="O153" s="199">
        <v>17.102581521739129</v>
      </c>
      <c r="P153" s="490">
        <v>1.0642296545628351</v>
      </c>
      <c r="Q153" s="180">
        <v>1</v>
      </c>
      <c r="R153" s="180">
        <v>0</v>
      </c>
      <c r="S153" s="15">
        <v>4470</v>
      </c>
      <c r="T153" s="15">
        <v>544</v>
      </c>
      <c r="U153" s="185">
        <v>0.12170022371364653</v>
      </c>
      <c r="V153" s="491">
        <v>6.7676274952855664E-2</v>
      </c>
      <c r="W153" s="201">
        <v>16950787.808553666</v>
      </c>
      <c r="X153" s="186">
        <v>961428.40854039649</v>
      </c>
      <c r="Y153" s="186">
        <v>336839.98950000003</v>
      </c>
      <c r="Z153" s="186">
        <v>2465263.5021000002</v>
      </c>
      <c r="AA153" s="186">
        <v>1020292.0056957329</v>
      </c>
      <c r="AB153" s="186">
        <v>723383.5019477231</v>
      </c>
      <c r="AC153" s="186">
        <v>6623089.3500000006</v>
      </c>
      <c r="AD153" s="182">
        <v>0</v>
      </c>
      <c r="AE153" s="186">
        <v>467597.6559113668</v>
      </c>
      <c r="AF153" s="186">
        <v>12597894.413695224</v>
      </c>
      <c r="AG153" s="206">
        <v>29548682.22224889</v>
      </c>
    </row>
    <row r="154" spans="1:33" s="51" customFormat="1" x14ac:dyDescent="0.25">
      <c r="A154" s="97">
        <v>475</v>
      </c>
      <c r="B154" s="178" t="s">
        <v>159</v>
      </c>
      <c r="C154" s="157">
        <v>5451</v>
      </c>
      <c r="D154" s="151">
        <v>0.94642492252380095</v>
      </c>
      <c r="E154" s="47">
        <v>187</v>
      </c>
      <c r="F154" s="47">
        <v>2617</v>
      </c>
      <c r="G154" s="488">
        <v>7.1455865494841425E-2</v>
      </c>
      <c r="H154" s="490">
        <v>0.54848761137990287</v>
      </c>
      <c r="I154" s="180">
        <v>3</v>
      </c>
      <c r="J154" s="182">
        <v>4650</v>
      </c>
      <c r="K154" s="15">
        <v>272</v>
      </c>
      <c r="L154" s="198">
        <v>4.9899101082370209E-2</v>
      </c>
      <c r="M154" s="490">
        <v>4.7116169728010283E-2</v>
      </c>
      <c r="N154" s="200">
        <v>521.74</v>
      </c>
      <c r="O154" s="199">
        <v>10.447732587112355</v>
      </c>
      <c r="P154" s="490">
        <v>1.7421076078712834</v>
      </c>
      <c r="Q154" s="180">
        <v>1</v>
      </c>
      <c r="R154" s="180">
        <v>0</v>
      </c>
      <c r="S154" s="15">
        <v>1600</v>
      </c>
      <c r="T154" s="15">
        <v>180</v>
      </c>
      <c r="U154" s="185">
        <v>0.1125</v>
      </c>
      <c r="V154" s="491">
        <v>5.847605123920914E-2</v>
      </c>
      <c r="W154" s="201">
        <v>6859459.3904047096</v>
      </c>
      <c r="X154" s="186">
        <v>308966.54890175542</v>
      </c>
      <c r="Y154" s="186">
        <v>121556.7549</v>
      </c>
      <c r="Z154" s="186">
        <v>1377655.9650000001</v>
      </c>
      <c r="AA154" s="186">
        <v>574698.75749536173</v>
      </c>
      <c r="AB154" s="186">
        <v>427330.28567278647</v>
      </c>
      <c r="AC154" s="186">
        <v>2390099.9700000002</v>
      </c>
      <c r="AD154" s="182">
        <v>0</v>
      </c>
      <c r="AE154" s="186">
        <v>145803.97681558062</v>
      </c>
      <c r="AF154" s="186">
        <v>5346112.2587854853</v>
      </c>
      <c r="AG154" s="206">
        <v>12205571.649190195</v>
      </c>
    </row>
    <row r="155" spans="1:33" s="51" customFormat="1" x14ac:dyDescent="0.25">
      <c r="A155" s="97">
        <v>480</v>
      </c>
      <c r="B155" s="178" t="s">
        <v>160</v>
      </c>
      <c r="C155" s="157">
        <v>1999</v>
      </c>
      <c r="D155" s="151">
        <v>1.0250319012059279</v>
      </c>
      <c r="E155" s="47">
        <v>91</v>
      </c>
      <c r="F155" s="47">
        <v>896</v>
      </c>
      <c r="G155" s="488">
        <v>0.1015625</v>
      </c>
      <c r="H155" s="490">
        <v>0.77958293059641015</v>
      </c>
      <c r="I155" s="180">
        <v>0</v>
      </c>
      <c r="J155" s="182">
        <v>19</v>
      </c>
      <c r="K155" s="15">
        <v>56</v>
      </c>
      <c r="L155" s="198">
        <v>2.8014007003501751E-2</v>
      </c>
      <c r="M155" s="490">
        <v>2.5231075649141826E-2</v>
      </c>
      <c r="N155" s="200">
        <v>195.31</v>
      </c>
      <c r="O155" s="199">
        <v>10.235011008140905</v>
      </c>
      <c r="P155" s="490">
        <v>1.7783150805149175</v>
      </c>
      <c r="Q155" s="180">
        <v>0</v>
      </c>
      <c r="R155" s="180">
        <v>0</v>
      </c>
      <c r="S155" s="15">
        <v>618</v>
      </c>
      <c r="T155" s="15">
        <v>92</v>
      </c>
      <c r="U155" s="185">
        <v>0.14886731391585761</v>
      </c>
      <c r="V155" s="491">
        <v>9.484336515506675E-2</v>
      </c>
      <c r="W155" s="201">
        <v>2724442.9300463703</v>
      </c>
      <c r="X155" s="186">
        <v>161043.63799561822</v>
      </c>
      <c r="Y155" s="186">
        <v>0</v>
      </c>
      <c r="Z155" s="186">
        <v>0</v>
      </c>
      <c r="AA155" s="186">
        <v>112860.67890538034</v>
      </c>
      <c r="AB155" s="186">
        <v>159968.33306771942</v>
      </c>
      <c r="AC155" s="186">
        <v>0</v>
      </c>
      <c r="AD155" s="182">
        <v>0</v>
      </c>
      <c r="AE155" s="186">
        <v>86723.120926372038</v>
      </c>
      <c r="AF155" s="186">
        <v>520595.77089509042</v>
      </c>
      <c r="AG155" s="206">
        <v>3245038.7009414607</v>
      </c>
    </row>
    <row r="156" spans="1:33" s="51" customFormat="1" x14ac:dyDescent="0.25">
      <c r="A156" s="97">
        <v>481</v>
      </c>
      <c r="B156" s="178" t="s">
        <v>161</v>
      </c>
      <c r="C156" s="157">
        <v>9543</v>
      </c>
      <c r="D156" s="151">
        <v>0.70885361476667275</v>
      </c>
      <c r="E156" s="47">
        <v>401</v>
      </c>
      <c r="F156" s="47">
        <v>4772</v>
      </c>
      <c r="G156" s="488">
        <v>8.4031852472757754E-2</v>
      </c>
      <c r="H156" s="490">
        <v>0.64501954770862957</v>
      </c>
      <c r="I156" s="180">
        <v>0</v>
      </c>
      <c r="J156" s="182">
        <v>107</v>
      </c>
      <c r="K156" s="15">
        <v>209</v>
      </c>
      <c r="L156" s="198">
        <v>2.1900869747458869E-2</v>
      </c>
      <c r="M156" s="490">
        <v>1.9117938393098943E-2</v>
      </c>
      <c r="N156" s="200">
        <v>174.87</v>
      </c>
      <c r="O156" s="199">
        <v>54.57196774746955</v>
      </c>
      <c r="P156" s="490">
        <v>0.33352424653694346</v>
      </c>
      <c r="Q156" s="180">
        <v>0</v>
      </c>
      <c r="R156" s="180">
        <v>0</v>
      </c>
      <c r="S156" s="15">
        <v>3312</v>
      </c>
      <c r="T156" s="15">
        <v>279</v>
      </c>
      <c r="U156" s="185">
        <v>8.4239130434782608E-2</v>
      </c>
      <c r="V156" s="491">
        <v>3.0215181673991745E-2</v>
      </c>
      <c r="W156" s="201">
        <v>8994334.2165880427</v>
      </c>
      <c r="X156" s="186">
        <v>636101.26233458193</v>
      </c>
      <c r="Y156" s="186">
        <v>0</v>
      </c>
      <c r="Z156" s="186">
        <v>0</v>
      </c>
      <c r="AA156" s="186">
        <v>408244.25341372908</v>
      </c>
      <c r="AB156" s="186">
        <v>143226.98481159232</v>
      </c>
      <c r="AC156" s="186">
        <v>0</v>
      </c>
      <c r="AD156" s="182">
        <v>0</v>
      </c>
      <c r="AE156" s="186">
        <v>131894.07403377103</v>
      </c>
      <c r="AF156" s="186">
        <v>1319466.5745936744</v>
      </c>
      <c r="AG156" s="206">
        <v>10313800.791181717</v>
      </c>
    </row>
    <row r="157" spans="1:33" s="51" customFormat="1" x14ac:dyDescent="0.25">
      <c r="A157" s="97">
        <v>483</v>
      </c>
      <c r="B157" s="178" t="s">
        <v>162</v>
      </c>
      <c r="C157" s="157">
        <v>1078</v>
      </c>
      <c r="D157" s="151">
        <v>0.97343079740743221</v>
      </c>
      <c r="E157" s="47">
        <v>54</v>
      </c>
      <c r="F157" s="47">
        <v>417</v>
      </c>
      <c r="G157" s="488">
        <v>0.12949640287769784</v>
      </c>
      <c r="H157" s="490">
        <v>0.99400059330056956</v>
      </c>
      <c r="I157" s="180">
        <v>0</v>
      </c>
      <c r="J157" s="182">
        <v>0</v>
      </c>
      <c r="K157" s="15">
        <v>3</v>
      </c>
      <c r="L157" s="198">
        <v>2.7829313543599257E-3</v>
      </c>
      <c r="M157" s="490">
        <v>0</v>
      </c>
      <c r="N157" s="200">
        <v>229.97</v>
      </c>
      <c r="O157" s="199">
        <v>4.6875679436448232</v>
      </c>
      <c r="P157" s="490">
        <v>3.8828395969575848</v>
      </c>
      <c r="Q157" s="180">
        <v>0</v>
      </c>
      <c r="R157" s="180">
        <v>0</v>
      </c>
      <c r="S157" s="15">
        <v>231</v>
      </c>
      <c r="T157" s="15">
        <v>29</v>
      </c>
      <c r="U157" s="185">
        <v>0.12554112554112554</v>
      </c>
      <c r="V157" s="491">
        <v>7.1517176780334674E-2</v>
      </c>
      <c r="W157" s="201">
        <v>1395247.9152830818</v>
      </c>
      <c r="X157" s="186">
        <v>110732.18297399196</v>
      </c>
      <c r="Y157" s="186">
        <v>0</v>
      </c>
      <c r="Z157" s="186">
        <v>0</v>
      </c>
      <c r="AA157" s="186">
        <v>0</v>
      </c>
      <c r="AB157" s="186">
        <v>188356.54884841244</v>
      </c>
      <c r="AC157" s="186">
        <v>0</v>
      </c>
      <c r="AD157" s="182">
        <v>0</v>
      </c>
      <c r="AE157" s="186">
        <v>35265.03118908382</v>
      </c>
      <c r="AF157" s="186">
        <v>334353.76301148813</v>
      </c>
      <c r="AG157" s="206">
        <v>1729601.67829457</v>
      </c>
    </row>
    <row r="158" spans="1:33" s="51" customFormat="1" x14ac:dyDescent="0.25">
      <c r="A158" s="97">
        <v>484</v>
      </c>
      <c r="B158" s="178" t="s">
        <v>163</v>
      </c>
      <c r="C158" s="157">
        <v>3066</v>
      </c>
      <c r="D158" s="151">
        <v>1.2087276867536294</v>
      </c>
      <c r="E158" s="47">
        <v>145</v>
      </c>
      <c r="F158" s="47">
        <v>1210</v>
      </c>
      <c r="G158" s="488">
        <v>0.11983471074380166</v>
      </c>
      <c r="H158" s="490">
        <v>0.91983847373613314</v>
      </c>
      <c r="I158" s="180">
        <v>0</v>
      </c>
      <c r="J158" s="182">
        <v>13</v>
      </c>
      <c r="K158" s="15">
        <v>51</v>
      </c>
      <c r="L158" s="198">
        <v>1.6634050880626222E-2</v>
      </c>
      <c r="M158" s="490">
        <v>1.3851119526266296E-2</v>
      </c>
      <c r="N158" s="200">
        <v>446.16</v>
      </c>
      <c r="O158" s="199">
        <v>6.8719741796664868</v>
      </c>
      <c r="P158" s="490">
        <v>2.6485947049784322</v>
      </c>
      <c r="Q158" s="180">
        <v>0</v>
      </c>
      <c r="R158" s="180">
        <v>0</v>
      </c>
      <c r="S158" s="15">
        <v>722</v>
      </c>
      <c r="T158" s="15">
        <v>128</v>
      </c>
      <c r="U158" s="185">
        <v>0.17728531855955679</v>
      </c>
      <c r="V158" s="491">
        <v>0.12326136979876592</v>
      </c>
      <c r="W158" s="201">
        <v>4927517.3220369313</v>
      </c>
      <c r="X158" s="186">
        <v>291442.02674748487</v>
      </c>
      <c r="Y158" s="186">
        <v>0</v>
      </c>
      <c r="Z158" s="186">
        <v>0</v>
      </c>
      <c r="AA158" s="186">
        <v>95027.898701298691</v>
      </c>
      <c r="AB158" s="186">
        <v>365426.61144587432</v>
      </c>
      <c r="AC158" s="186">
        <v>0</v>
      </c>
      <c r="AD158" s="182">
        <v>0</v>
      </c>
      <c r="AE158" s="186">
        <v>172867.87356109574</v>
      </c>
      <c r="AF158" s="186">
        <v>924764.4104557531</v>
      </c>
      <c r="AG158" s="206">
        <v>5852281.7324926844</v>
      </c>
    </row>
    <row r="159" spans="1:33" s="51" customFormat="1" x14ac:dyDescent="0.25">
      <c r="A159" s="97">
        <v>489</v>
      </c>
      <c r="B159" s="178" t="s">
        <v>164</v>
      </c>
      <c r="C159" s="157">
        <v>1868</v>
      </c>
      <c r="D159" s="151">
        <v>1.7000433651546181</v>
      </c>
      <c r="E159" s="47">
        <v>94</v>
      </c>
      <c r="F159" s="47">
        <v>756</v>
      </c>
      <c r="G159" s="488">
        <v>0.12433862433862433</v>
      </c>
      <c r="H159" s="490">
        <v>0.95441003469027341</v>
      </c>
      <c r="I159" s="180">
        <v>0</v>
      </c>
      <c r="J159" s="182">
        <v>6</v>
      </c>
      <c r="K159" s="15">
        <v>99</v>
      </c>
      <c r="L159" s="198">
        <v>5.2997858672376871E-2</v>
      </c>
      <c r="M159" s="490">
        <v>5.0214927318016946E-2</v>
      </c>
      <c r="N159" s="200">
        <v>422.5</v>
      </c>
      <c r="O159" s="199">
        <v>4.4213017751479287</v>
      </c>
      <c r="P159" s="490">
        <v>4.1166777005182338</v>
      </c>
      <c r="Q159" s="180">
        <v>0</v>
      </c>
      <c r="R159" s="180">
        <v>0</v>
      </c>
      <c r="S159" s="15">
        <v>495</v>
      </c>
      <c r="T159" s="15">
        <v>88</v>
      </c>
      <c r="U159" s="185">
        <v>0.17777777777777778</v>
      </c>
      <c r="V159" s="491">
        <v>0.12375382901698692</v>
      </c>
      <c r="W159" s="201">
        <v>4222448.9793424178</v>
      </c>
      <c r="X159" s="186">
        <v>184238.47321577984</v>
      </c>
      <c r="Y159" s="186">
        <v>0</v>
      </c>
      <c r="Z159" s="186">
        <v>0</v>
      </c>
      <c r="AA159" s="186">
        <v>209895.8292022263</v>
      </c>
      <c r="AB159" s="186">
        <v>346047.92750556278</v>
      </c>
      <c r="AC159" s="186">
        <v>0</v>
      </c>
      <c r="AD159" s="182">
        <v>0</v>
      </c>
      <c r="AE159" s="186">
        <v>105742.7660439989</v>
      </c>
      <c r="AF159" s="186">
        <v>845924.99596756883</v>
      </c>
      <c r="AG159" s="206">
        <v>5068373.9753099866</v>
      </c>
    </row>
    <row r="160" spans="1:33" s="51" customFormat="1" x14ac:dyDescent="0.25">
      <c r="A160" s="97">
        <v>491</v>
      </c>
      <c r="B160" s="178" t="s">
        <v>165</v>
      </c>
      <c r="C160" s="157">
        <v>52583</v>
      </c>
      <c r="D160" s="151">
        <v>1.2412025703672174</v>
      </c>
      <c r="E160" s="47">
        <v>3033</v>
      </c>
      <c r="F160" s="47">
        <v>24497</v>
      </c>
      <c r="G160" s="488">
        <v>0.12381107890762134</v>
      </c>
      <c r="H160" s="490">
        <v>0.95036065216105192</v>
      </c>
      <c r="I160" s="180">
        <v>0</v>
      </c>
      <c r="J160" s="182">
        <v>84</v>
      </c>
      <c r="K160" s="15">
        <v>2193</v>
      </c>
      <c r="L160" s="198">
        <v>4.170549417111994E-2</v>
      </c>
      <c r="M160" s="490">
        <v>3.8922562816760015E-2</v>
      </c>
      <c r="N160" s="200">
        <v>2548.19</v>
      </c>
      <c r="O160" s="199">
        <v>20.635431423873417</v>
      </c>
      <c r="P160" s="490">
        <v>0.8820302348491772</v>
      </c>
      <c r="Q160" s="180">
        <v>3</v>
      </c>
      <c r="R160" s="180">
        <v>287</v>
      </c>
      <c r="S160" s="15">
        <v>15011</v>
      </c>
      <c r="T160" s="15">
        <v>1647</v>
      </c>
      <c r="U160" s="185">
        <v>0.10971953900472986</v>
      </c>
      <c r="V160" s="491">
        <v>5.5695590243938997E-2</v>
      </c>
      <c r="W160" s="201">
        <v>86779184.68882589</v>
      </c>
      <c r="X160" s="186">
        <v>5164190.616594892</v>
      </c>
      <c r="Y160" s="186">
        <v>0</v>
      </c>
      <c r="Z160" s="186">
        <v>0</v>
      </c>
      <c r="AA160" s="186">
        <v>4579740.6737476801</v>
      </c>
      <c r="AB160" s="186">
        <v>2087090.8127583428</v>
      </c>
      <c r="AC160" s="186">
        <v>0</v>
      </c>
      <c r="AD160" s="182">
        <v>92055.25</v>
      </c>
      <c r="AE160" s="186">
        <v>1339619.067674404</v>
      </c>
      <c r="AF160" s="186">
        <v>13262696.420775309</v>
      </c>
      <c r="AG160" s="206">
        <v>100041881.1096012</v>
      </c>
    </row>
    <row r="161" spans="1:33" s="51" customFormat="1" x14ac:dyDescent="0.25">
      <c r="A161" s="97">
        <v>494</v>
      </c>
      <c r="B161" s="178" t="s">
        <v>166</v>
      </c>
      <c r="C161" s="157">
        <v>8903</v>
      </c>
      <c r="D161" s="151">
        <v>1.1119323352144082</v>
      </c>
      <c r="E161" s="47">
        <v>437</v>
      </c>
      <c r="F161" s="47">
        <v>3840</v>
      </c>
      <c r="G161" s="488">
        <v>0.11380208333333333</v>
      </c>
      <c r="H161" s="490">
        <v>0.873532668386234</v>
      </c>
      <c r="I161" s="180">
        <v>0</v>
      </c>
      <c r="J161" s="182">
        <v>8</v>
      </c>
      <c r="K161" s="15">
        <v>119</v>
      </c>
      <c r="L161" s="198">
        <v>1.3366281028866674E-2</v>
      </c>
      <c r="M161" s="490">
        <v>1.0583349674506748E-2</v>
      </c>
      <c r="N161" s="200">
        <v>783.75</v>
      </c>
      <c r="O161" s="199">
        <v>11.359489633173844</v>
      </c>
      <c r="P161" s="490">
        <v>1.6022792407732298</v>
      </c>
      <c r="Q161" s="180">
        <v>0</v>
      </c>
      <c r="R161" s="180">
        <v>0</v>
      </c>
      <c r="S161" s="15">
        <v>2633</v>
      </c>
      <c r="T161" s="15">
        <v>222</v>
      </c>
      <c r="U161" s="185">
        <v>8.4314470186099499E-2</v>
      </c>
      <c r="V161" s="491">
        <v>3.0290521425308636E-2</v>
      </c>
      <c r="W161" s="201">
        <v>13162617.839189896</v>
      </c>
      <c r="X161" s="186">
        <v>803681.51956205058</v>
      </c>
      <c r="Y161" s="186">
        <v>0</v>
      </c>
      <c r="Z161" s="186">
        <v>0</v>
      </c>
      <c r="AA161" s="186">
        <v>210840.29608534323</v>
      </c>
      <c r="AB161" s="186">
        <v>641929.14362718293</v>
      </c>
      <c r="AC161" s="186">
        <v>0</v>
      </c>
      <c r="AD161" s="182">
        <v>0</v>
      </c>
      <c r="AE161" s="186">
        <v>123355.43023317671</v>
      </c>
      <c r="AF161" s="186">
        <v>1779806.3895077538</v>
      </c>
      <c r="AG161" s="206">
        <v>14942424.22869765</v>
      </c>
    </row>
    <row r="162" spans="1:33" s="51" customFormat="1" x14ac:dyDescent="0.25">
      <c r="A162" s="97">
        <v>495</v>
      </c>
      <c r="B162" s="178" t="s">
        <v>167</v>
      </c>
      <c r="C162" s="157">
        <v>1558</v>
      </c>
      <c r="D162" s="151">
        <v>1.2366505967759112</v>
      </c>
      <c r="E162" s="47">
        <v>84</v>
      </c>
      <c r="F162" s="47">
        <v>579</v>
      </c>
      <c r="G162" s="488">
        <v>0.14507772020725387</v>
      </c>
      <c r="H162" s="490">
        <v>1.1136011252521061</v>
      </c>
      <c r="I162" s="180">
        <v>0</v>
      </c>
      <c r="J162" s="182">
        <v>1</v>
      </c>
      <c r="K162" s="15">
        <v>22</v>
      </c>
      <c r="L162" s="198">
        <v>1.4120667522464698E-2</v>
      </c>
      <c r="M162" s="490">
        <v>1.1337736168104772E-2</v>
      </c>
      <c r="N162" s="200">
        <v>733.24</v>
      </c>
      <c r="O162" s="199">
        <v>2.1248158856581747</v>
      </c>
      <c r="P162" s="490">
        <v>8.5659536658515076</v>
      </c>
      <c r="Q162" s="180">
        <v>0</v>
      </c>
      <c r="R162" s="180">
        <v>0</v>
      </c>
      <c r="S162" s="15">
        <v>348</v>
      </c>
      <c r="T162" s="15">
        <v>52</v>
      </c>
      <c r="U162" s="185">
        <v>0.14942528735632185</v>
      </c>
      <c r="V162" s="491">
        <v>9.5401338595530988E-2</v>
      </c>
      <c r="W162" s="201">
        <v>2561781.0209839209</v>
      </c>
      <c r="X162" s="186">
        <v>179293.92376177502</v>
      </c>
      <c r="Y162" s="186">
        <v>0</v>
      </c>
      <c r="Z162" s="186">
        <v>0</v>
      </c>
      <c r="AA162" s="186">
        <v>39526.45799628942</v>
      </c>
      <c r="AB162" s="186">
        <v>600559.01151284925</v>
      </c>
      <c r="AC162" s="186">
        <v>0</v>
      </c>
      <c r="AD162" s="182">
        <v>0</v>
      </c>
      <c r="AE162" s="186">
        <v>67988.752307973002</v>
      </c>
      <c r="AF162" s="186">
        <v>887368.14557888685</v>
      </c>
      <c r="AG162" s="206">
        <v>3449149.1665628077</v>
      </c>
    </row>
    <row r="163" spans="1:33" s="51" customFormat="1" x14ac:dyDescent="0.25">
      <c r="A163" s="97">
        <v>498</v>
      </c>
      <c r="B163" s="178" t="s">
        <v>168</v>
      </c>
      <c r="C163" s="157">
        <v>2297</v>
      </c>
      <c r="D163" s="151">
        <v>1.0787905332469527</v>
      </c>
      <c r="E163" s="47">
        <v>183</v>
      </c>
      <c r="F163" s="47">
        <v>1048</v>
      </c>
      <c r="G163" s="488">
        <v>0.17461832061068702</v>
      </c>
      <c r="H163" s="490">
        <v>1.3403516270031057</v>
      </c>
      <c r="I163" s="180">
        <v>0</v>
      </c>
      <c r="J163" s="182">
        <v>13</v>
      </c>
      <c r="K163" s="15">
        <v>91</v>
      </c>
      <c r="L163" s="198">
        <v>3.9616891597736174E-2</v>
      </c>
      <c r="M163" s="490">
        <v>3.6833960243376249E-2</v>
      </c>
      <c r="N163" s="200">
        <v>1904.05</v>
      </c>
      <c r="O163" s="199">
        <v>1.2063758829862661</v>
      </c>
      <c r="P163" s="490">
        <v>15.087399111426343</v>
      </c>
      <c r="Q163" s="180">
        <v>0</v>
      </c>
      <c r="R163" s="180">
        <v>0</v>
      </c>
      <c r="S163" s="15">
        <v>661</v>
      </c>
      <c r="T163" s="15">
        <v>78</v>
      </c>
      <c r="U163" s="185">
        <v>0.11800302571860817</v>
      </c>
      <c r="V163" s="491">
        <v>6.3979076957817307E-2</v>
      </c>
      <c r="W163" s="201">
        <v>3294774.2338699228</v>
      </c>
      <c r="X163" s="186">
        <v>318161.91959794867</v>
      </c>
      <c r="Y163" s="186">
        <v>0</v>
      </c>
      <c r="Z163" s="186">
        <v>0</v>
      </c>
      <c r="AA163" s="186">
        <v>189323.05716140999</v>
      </c>
      <c r="AB163" s="186">
        <v>1559509.009152584</v>
      </c>
      <c r="AC163" s="186">
        <v>0</v>
      </c>
      <c r="AD163" s="182">
        <v>0</v>
      </c>
      <c r="AE163" s="186">
        <v>67222.415650556897</v>
      </c>
      <c r="AF163" s="186">
        <v>2134216.4015624993</v>
      </c>
      <c r="AG163" s="206">
        <v>5428990.6354324222</v>
      </c>
    </row>
    <row r="164" spans="1:33" s="51" customFormat="1" x14ac:dyDescent="0.25">
      <c r="A164" s="97">
        <v>499</v>
      </c>
      <c r="B164" s="178" t="s">
        <v>169</v>
      </c>
      <c r="C164" s="157">
        <v>19453</v>
      </c>
      <c r="D164" s="151">
        <v>0.80068851954432507</v>
      </c>
      <c r="E164" s="47">
        <v>739</v>
      </c>
      <c r="F164" s="47">
        <v>9402</v>
      </c>
      <c r="G164" s="488">
        <v>7.8600297808976816E-2</v>
      </c>
      <c r="H164" s="490">
        <v>0.60332751273031626</v>
      </c>
      <c r="I164" s="180">
        <v>3</v>
      </c>
      <c r="J164" s="182">
        <v>13358</v>
      </c>
      <c r="K164" s="15">
        <v>543</v>
      </c>
      <c r="L164" s="198">
        <v>2.7913432375469078E-2</v>
      </c>
      <c r="M164" s="490">
        <v>2.5130501021109152E-2</v>
      </c>
      <c r="N164" s="200">
        <v>849.16</v>
      </c>
      <c r="O164" s="199">
        <v>22.908521362287438</v>
      </c>
      <c r="P164" s="490">
        <v>0.79451109642441653</v>
      </c>
      <c r="Q164" s="180">
        <v>3</v>
      </c>
      <c r="R164" s="180">
        <v>2114</v>
      </c>
      <c r="S164" s="15">
        <v>6425</v>
      </c>
      <c r="T164" s="15">
        <v>447</v>
      </c>
      <c r="U164" s="185">
        <v>6.9571984435797665E-2</v>
      </c>
      <c r="V164" s="491">
        <v>1.5548035675006802E-2</v>
      </c>
      <c r="W164" s="201">
        <v>20709886.913392492</v>
      </c>
      <c r="X164" s="186">
        <v>1212853.0210654612</v>
      </c>
      <c r="Y164" s="186">
        <v>433799.9547</v>
      </c>
      <c r="Z164" s="186">
        <v>3957575.9958000001</v>
      </c>
      <c r="AA164" s="186">
        <v>1093910.6045454543</v>
      </c>
      <c r="AB164" s="186">
        <v>695503.09614348784</v>
      </c>
      <c r="AC164" s="186">
        <v>0</v>
      </c>
      <c r="AD164" s="182">
        <v>678065.5</v>
      </c>
      <c r="AE164" s="186">
        <v>138349.39515351373</v>
      </c>
      <c r="AF164" s="186">
        <v>8210057.567407921</v>
      </c>
      <c r="AG164" s="206">
        <v>28919944.480800413</v>
      </c>
    </row>
    <row r="165" spans="1:33" s="51" customFormat="1" x14ac:dyDescent="0.25">
      <c r="A165" s="97">
        <v>500</v>
      </c>
      <c r="B165" s="178" t="s">
        <v>170</v>
      </c>
      <c r="C165" s="157">
        <v>10267</v>
      </c>
      <c r="D165" s="151">
        <v>0.85248868361348995</v>
      </c>
      <c r="E165" s="47">
        <v>471</v>
      </c>
      <c r="F165" s="47">
        <v>4915</v>
      </c>
      <c r="G165" s="488">
        <v>9.5829094608341811E-2</v>
      </c>
      <c r="H165" s="490">
        <v>0.73557392158692192</v>
      </c>
      <c r="I165" s="180">
        <v>0</v>
      </c>
      <c r="J165" s="182">
        <v>12</v>
      </c>
      <c r="K165" s="15">
        <v>153</v>
      </c>
      <c r="L165" s="198">
        <v>1.4902113567741307E-2</v>
      </c>
      <c r="M165" s="490">
        <v>1.2119182213381381E-2</v>
      </c>
      <c r="N165" s="200">
        <v>144.06</v>
      </c>
      <c r="O165" s="199">
        <v>71.268915729557122</v>
      </c>
      <c r="P165" s="490">
        <v>0.25538587529632767</v>
      </c>
      <c r="Q165" s="180">
        <v>0</v>
      </c>
      <c r="R165" s="180">
        <v>0</v>
      </c>
      <c r="S165" s="15">
        <v>3591</v>
      </c>
      <c r="T165" s="15">
        <v>194</v>
      </c>
      <c r="U165" s="185">
        <v>5.4023948760790863E-2</v>
      </c>
      <c r="V165" s="491">
        <v>0</v>
      </c>
      <c r="W165" s="201">
        <v>11637500.79799783</v>
      </c>
      <c r="X165" s="186">
        <v>780437.8843860887</v>
      </c>
      <c r="Y165" s="186">
        <v>0</v>
      </c>
      <c r="Z165" s="186">
        <v>0</v>
      </c>
      <c r="AA165" s="186">
        <v>278426.76139146567</v>
      </c>
      <c r="AB165" s="186">
        <v>117992.10517503283</v>
      </c>
      <c r="AC165" s="186">
        <v>0</v>
      </c>
      <c r="AD165" s="182">
        <v>0</v>
      </c>
      <c r="AE165" s="186">
        <v>0</v>
      </c>
      <c r="AF165" s="186">
        <v>1176856.7509525884</v>
      </c>
      <c r="AG165" s="206">
        <v>12814357.548950419</v>
      </c>
    </row>
    <row r="166" spans="1:33" s="51" customFormat="1" x14ac:dyDescent="0.25">
      <c r="A166" s="97">
        <v>503</v>
      </c>
      <c r="B166" s="178" t="s">
        <v>171</v>
      </c>
      <c r="C166" s="157">
        <v>7645</v>
      </c>
      <c r="D166" s="151">
        <v>1.0426423241425413</v>
      </c>
      <c r="E166" s="47">
        <v>320</v>
      </c>
      <c r="F166" s="47">
        <v>3578</v>
      </c>
      <c r="G166" s="488">
        <v>8.9435438792621572E-2</v>
      </c>
      <c r="H166" s="490">
        <v>0.68649690065848901</v>
      </c>
      <c r="I166" s="180">
        <v>0</v>
      </c>
      <c r="J166" s="182">
        <v>63</v>
      </c>
      <c r="K166" s="15">
        <v>185</v>
      </c>
      <c r="L166" s="198">
        <v>2.4198822759973839E-2</v>
      </c>
      <c r="M166" s="490">
        <v>2.1415891405613913E-2</v>
      </c>
      <c r="N166" s="200">
        <v>519.79999999999995</v>
      </c>
      <c r="O166" s="199">
        <v>14.707579838399386</v>
      </c>
      <c r="P166" s="490">
        <v>1.237530214012013</v>
      </c>
      <c r="Q166" s="180">
        <v>0</v>
      </c>
      <c r="R166" s="180">
        <v>0</v>
      </c>
      <c r="S166" s="15">
        <v>2247</v>
      </c>
      <c r="T166" s="15">
        <v>300</v>
      </c>
      <c r="U166" s="185">
        <v>0.13351134846461948</v>
      </c>
      <c r="V166" s="491">
        <v>7.9487399703828621E-2</v>
      </c>
      <c r="W166" s="201">
        <v>10598401.77531687</v>
      </c>
      <c r="X166" s="186">
        <v>542356.09836389893</v>
      </c>
      <c r="Y166" s="186">
        <v>0</v>
      </c>
      <c r="Z166" s="186">
        <v>0</v>
      </c>
      <c r="AA166" s="186">
        <v>366359.7418367347</v>
      </c>
      <c r="AB166" s="186">
        <v>425741.33187548281</v>
      </c>
      <c r="AC166" s="186">
        <v>0</v>
      </c>
      <c r="AD166" s="182">
        <v>0</v>
      </c>
      <c r="AE166" s="186">
        <v>277965.52111795585</v>
      </c>
      <c r="AF166" s="186">
        <v>1612422.6931940708</v>
      </c>
      <c r="AG166" s="206">
        <v>12210824.468510941</v>
      </c>
    </row>
    <row r="167" spans="1:33" s="51" customFormat="1" x14ac:dyDescent="0.25">
      <c r="A167" s="97">
        <v>504</v>
      </c>
      <c r="B167" s="178" t="s">
        <v>172</v>
      </c>
      <c r="C167" s="157">
        <v>1871</v>
      </c>
      <c r="D167" s="151">
        <v>1.0566995225840963</v>
      </c>
      <c r="E167" s="47">
        <v>120</v>
      </c>
      <c r="F167" s="47">
        <v>890</v>
      </c>
      <c r="G167" s="488">
        <v>0.1348314606741573</v>
      </c>
      <c r="H167" s="490">
        <v>1.0349519286050872</v>
      </c>
      <c r="I167" s="180">
        <v>1</v>
      </c>
      <c r="J167" s="182">
        <v>174</v>
      </c>
      <c r="K167" s="15">
        <v>84</v>
      </c>
      <c r="L167" s="198">
        <v>4.4895777659005882E-2</v>
      </c>
      <c r="M167" s="490">
        <v>4.2112846304645957E-2</v>
      </c>
      <c r="N167" s="200">
        <v>200.44</v>
      </c>
      <c r="O167" s="199">
        <v>9.3344641788066252</v>
      </c>
      <c r="P167" s="490">
        <v>1.9498788657133288</v>
      </c>
      <c r="Q167" s="180">
        <v>0</v>
      </c>
      <c r="R167" s="180">
        <v>0</v>
      </c>
      <c r="S167" s="15">
        <v>544</v>
      </c>
      <c r="T167" s="15">
        <v>95</v>
      </c>
      <c r="U167" s="185">
        <v>0.17463235294117646</v>
      </c>
      <c r="V167" s="491">
        <v>0.1206084041803856</v>
      </c>
      <c r="W167" s="201">
        <v>2628771.5007573757</v>
      </c>
      <c r="X167" s="186">
        <v>200107.06533713502</v>
      </c>
      <c r="Y167" s="186">
        <v>41723.1129</v>
      </c>
      <c r="Z167" s="186">
        <v>51550.9974</v>
      </c>
      <c r="AA167" s="186">
        <v>176312.24743970315</v>
      </c>
      <c r="AB167" s="186">
        <v>164170.0510987337</v>
      </c>
      <c r="AC167" s="186">
        <v>0</v>
      </c>
      <c r="AD167" s="182">
        <v>0</v>
      </c>
      <c r="AE167" s="186">
        <v>103220.63066539921</v>
      </c>
      <c r="AF167" s="186">
        <v>737084.10484097106</v>
      </c>
      <c r="AG167" s="206">
        <v>3365855.6055983468</v>
      </c>
    </row>
    <row r="168" spans="1:33" s="51" customFormat="1" x14ac:dyDescent="0.25">
      <c r="A168" s="97">
        <v>505</v>
      </c>
      <c r="B168" s="178" t="s">
        <v>173</v>
      </c>
      <c r="C168" s="157">
        <v>20783</v>
      </c>
      <c r="D168" s="151">
        <v>0.88504950782942859</v>
      </c>
      <c r="E168" s="47">
        <v>904</v>
      </c>
      <c r="F168" s="47">
        <v>10037</v>
      </c>
      <c r="G168" s="488">
        <v>9.0066753013848755E-2</v>
      </c>
      <c r="H168" s="490">
        <v>0.69134280136703286</v>
      </c>
      <c r="I168" s="180">
        <v>0</v>
      </c>
      <c r="J168" s="182">
        <v>175</v>
      </c>
      <c r="K168" s="15">
        <v>807</v>
      </c>
      <c r="L168" s="198">
        <v>3.8829812827791944E-2</v>
      </c>
      <c r="M168" s="490">
        <v>3.6046881473432019E-2</v>
      </c>
      <c r="N168" s="200">
        <v>580.85</v>
      </c>
      <c r="O168" s="199">
        <v>35.780321941981576</v>
      </c>
      <c r="P168" s="490">
        <v>0.50868950968430426</v>
      </c>
      <c r="Q168" s="180">
        <v>0</v>
      </c>
      <c r="R168" s="180">
        <v>0</v>
      </c>
      <c r="S168" s="15">
        <v>6794</v>
      </c>
      <c r="T168" s="15">
        <v>972</v>
      </c>
      <c r="U168" s="185">
        <v>0.14306741242272594</v>
      </c>
      <c r="V168" s="491">
        <v>8.9043463661935079E-2</v>
      </c>
      <c r="W168" s="201">
        <v>24457008.901331224</v>
      </c>
      <c r="X168" s="186">
        <v>1484807.4567334135</v>
      </c>
      <c r="Y168" s="186">
        <v>0</v>
      </c>
      <c r="Z168" s="186">
        <v>0</v>
      </c>
      <c r="AA168" s="186">
        <v>1676370.5964935063</v>
      </c>
      <c r="AB168" s="186">
        <v>475744.23358960031</v>
      </c>
      <c r="AC168" s="186">
        <v>0</v>
      </c>
      <c r="AD168" s="182">
        <v>0</v>
      </c>
      <c r="AE168" s="186">
        <v>846497.0174439206</v>
      </c>
      <c r="AF168" s="186">
        <v>4483419.3042604402</v>
      </c>
      <c r="AG168" s="206">
        <v>28940428.205591664</v>
      </c>
    </row>
    <row r="169" spans="1:33" s="51" customFormat="1" x14ac:dyDescent="0.25">
      <c r="A169" s="97">
        <v>507</v>
      </c>
      <c r="B169" s="178" t="s">
        <v>174</v>
      </c>
      <c r="C169" s="157">
        <v>5676</v>
      </c>
      <c r="D169" s="151">
        <v>1.5510055479665774</v>
      </c>
      <c r="E169" s="47">
        <v>282</v>
      </c>
      <c r="F169" s="47">
        <v>2295</v>
      </c>
      <c r="G169" s="488">
        <v>0.12287581699346405</v>
      </c>
      <c r="H169" s="490">
        <v>0.94318168134097613</v>
      </c>
      <c r="I169" s="180">
        <v>0</v>
      </c>
      <c r="J169" s="182">
        <v>16</v>
      </c>
      <c r="K169" s="15">
        <v>135</v>
      </c>
      <c r="L169" s="198">
        <v>2.3784355179704016E-2</v>
      </c>
      <c r="M169" s="490">
        <v>2.100142382534409E-2</v>
      </c>
      <c r="N169" s="200">
        <v>980.9</v>
      </c>
      <c r="O169" s="199">
        <v>5.7865225813028855</v>
      </c>
      <c r="P169" s="490">
        <v>3.1454252825044766</v>
      </c>
      <c r="Q169" s="180">
        <v>0</v>
      </c>
      <c r="R169" s="180">
        <v>0</v>
      </c>
      <c r="S169" s="15">
        <v>1309</v>
      </c>
      <c r="T169" s="15">
        <v>220</v>
      </c>
      <c r="U169" s="185">
        <v>0.16806722689075632</v>
      </c>
      <c r="V169" s="491">
        <v>0.11404327812996545</v>
      </c>
      <c r="W169" s="201">
        <v>11705319.629197231</v>
      </c>
      <c r="X169" s="186">
        <v>553230.60973493126</v>
      </c>
      <c r="Y169" s="186">
        <v>0</v>
      </c>
      <c r="Z169" s="186">
        <v>0</v>
      </c>
      <c r="AA169" s="186">
        <v>266738.20530612243</v>
      </c>
      <c r="AB169" s="186">
        <v>803404.5256572935</v>
      </c>
      <c r="AC169" s="186">
        <v>0</v>
      </c>
      <c r="AD169" s="182">
        <v>0</v>
      </c>
      <c r="AE169" s="186">
        <v>296092.37857781712</v>
      </c>
      <c r="AF169" s="186">
        <v>1919465.7192761656</v>
      </c>
      <c r="AG169" s="206">
        <v>13624785.348473396</v>
      </c>
    </row>
    <row r="170" spans="1:33" s="51" customFormat="1" x14ac:dyDescent="0.25">
      <c r="A170" s="97">
        <v>508</v>
      </c>
      <c r="B170" s="178" t="s">
        <v>175</v>
      </c>
      <c r="C170" s="157">
        <v>9673</v>
      </c>
      <c r="D170" s="151">
        <v>1.3855564887062928</v>
      </c>
      <c r="E170" s="47">
        <v>486</v>
      </c>
      <c r="F170" s="47">
        <v>3934</v>
      </c>
      <c r="G170" s="488">
        <v>0.1235383833248602</v>
      </c>
      <c r="H170" s="490">
        <v>0.94826746991790478</v>
      </c>
      <c r="I170" s="180">
        <v>0</v>
      </c>
      <c r="J170" s="182">
        <v>16</v>
      </c>
      <c r="K170" s="15">
        <v>234</v>
      </c>
      <c r="L170" s="198">
        <v>2.4191047244908507E-2</v>
      </c>
      <c r="M170" s="490">
        <v>2.1408115890548581E-2</v>
      </c>
      <c r="N170" s="200">
        <v>534.85</v>
      </c>
      <c r="O170" s="199">
        <v>18.085444517154343</v>
      </c>
      <c r="P170" s="490">
        <v>1.0063935341898365</v>
      </c>
      <c r="Q170" s="180">
        <v>0</v>
      </c>
      <c r="R170" s="180">
        <v>0</v>
      </c>
      <c r="S170" s="15">
        <v>2457</v>
      </c>
      <c r="T170" s="15">
        <v>336</v>
      </c>
      <c r="U170" s="185">
        <v>0.13675213675213677</v>
      </c>
      <c r="V170" s="491">
        <v>8.2728187991345903E-2</v>
      </c>
      <c r="W170" s="201">
        <v>17820215.981882643</v>
      </c>
      <c r="X170" s="186">
        <v>947895.57838155248</v>
      </c>
      <c r="Y170" s="186">
        <v>0</v>
      </c>
      <c r="Z170" s="186">
        <v>0</v>
      </c>
      <c r="AA170" s="186">
        <v>463376.21037105744</v>
      </c>
      <c r="AB170" s="186">
        <v>438068.00952982303</v>
      </c>
      <c r="AC170" s="186">
        <v>0</v>
      </c>
      <c r="AD170" s="182">
        <v>0</v>
      </c>
      <c r="AE170" s="186">
        <v>366041.09793543699</v>
      </c>
      <c r="AF170" s="186">
        <v>2215380.8962178715</v>
      </c>
      <c r="AG170" s="206">
        <v>20035596.878100514</v>
      </c>
    </row>
    <row r="171" spans="1:33" s="51" customFormat="1" x14ac:dyDescent="0.25">
      <c r="A171" s="97">
        <v>529</v>
      </c>
      <c r="B171" s="178" t="s">
        <v>176</v>
      </c>
      <c r="C171" s="157">
        <v>19427</v>
      </c>
      <c r="D171" s="151">
        <v>0.90753695601189655</v>
      </c>
      <c r="E171" s="47">
        <v>924</v>
      </c>
      <c r="F171" s="47">
        <v>9016</v>
      </c>
      <c r="G171" s="488">
        <v>0.10248447204968944</v>
      </c>
      <c r="H171" s="490">
        <v>0.78665988983259361</v>
      </c>
      <c r="I171" s="180">
        <v>0</v>
      </c>
      <c r="J171" s="182">
        <v>260</v>
      </c>
      <c r="K171" s="15">
        <v>553</v>
      </c>
      <c r="L171" s="198">
        <v>2.846553765378082E-2</v>
      </c>
      <c r="M171" s="490">
        <v>2.5682606299420895E-2</v>
      </c>
      <c r="N171" s="200">
        <v>312.52999999999997</v>
      </c>
      <c r="O171" s="199">
        <v>62.16043259847055</v>
      </c>
      <c r="P171" s="490">
        <v>0.29280803984399872</v>
      </c>
      <c r="Q171" s="180">
        <v>3</v>
      </c>
      <c r="R171" s="180">
        <v>4242</v>
      </c>
      <c r="S171" s="15">
        <v>5937</v>
      </c>
      <c r="T171" s="15">
        <v>633</v>
      </c>
      <c r="U171" s="185">
        <v>0.10661950480040425</v>
      </c>
      <c r="V171" s="491">
        <v>5.2595556039613384E-2</v>
      </c>
      <c r="W171" s="201">
        <v>23442158.517340451</v>
      </c>
      <c r="X171" s="186">
        <v>1579287.5231882376</v>
      </c>
      <c r="Y171" s="186">
        <v>0</v>
      </c>
      <c r="Z171" s="186">
        <v>0</v>
      </c>
      <c r="AA171" s="186">
        <v>1116449.1131539887</v>
      </c>
      <c r="AB171" s="186">
        <v>255977.18055222134</v>
      </c>
      <c r="AC171" s="186">
        <v>0</v>
      </c>
      <c r="AD171" s="182">
        <v>1360621.5</v>
      </c>
      <c r="AE171" s="186">
        <v>467379.80232619343</v>
      </c>
      <c r="AF171" s="186">
        <v>4779715.1192206442</v>
      </c>
      <c r="AG171" s="206">
        <v>28221873.636561096</v>
      </c>
    </row>
    <row r="172" spans="1:33" s="51" customFormat="1" x14ac:dyDescent="0.25">
      <c r="A172" s="97">
        <v>531</v>
      </c>
      <c r="B172" s="178" t="s">
        <v>177</v>
      </c>
      <c r="C172" s="157">
        <v>5256</v>
      </c>
      <c r="D172" s="151">
        <v>1.0080367514946365</v>
      </c>
      <c r="E172" s="47">
        <v>258</v>
      </c>
      <c r="F172" s="47">
        <v>2304</v>
      </c>
      <c r="G172" s="488">
        <v>0.11197916666666667</v>
      </c>
      <c r="H172" s="490">
        <v>0.85954015424732411</v>
      </c>
      <c r="I172" s="180">
        <v>0</v>
      </c>
      <c r="J172" s="182">
        <v>26</v>
      </c>
      <c r="K172" s="15">
        <v>89</v>
      </c>
      <c r="L172" s="198">
        <v>1.6933028919330288E-2</v>
      </c>
      <c r="M172" s="490">
        <v>1.4150097564970363E-2</v>
      </c>
      <c r="N172" s="200">
        <v>182.9</v>
      </c>
      <c r="O172" s="199">
        <v>28.737014762165117</v>
      </c>
      <c r="P172" s="490">
        <v>0.63336691634986819</v>
      </c>
      <c r="Q172" s="180">
        <v>0</v>
      </c>
      <c r="R172" s="180">
        <v>0</v>
      </c>
      <c r="S172" s="15">
        <v>1515</v>
      </c>
      <c r="T172" s="15">
        <v>180</v>
      </c>
      <c r="U172" s="185">
        <v>0.11881188118811881</v>
      </c>
      <c r="V172" s="491">
        <v>6.4787932427327943E-2</v>
      </c>
      <c r="W172" s="201">
        <v>7044647.4189452007</v>
      </c>
      <c r="X172" s="186">
        <v>466863.5668618115</v>
      </c>
      <c r="Y172" s="186">
        <v>0</v>
      </c>
      <c r="Z172" s="186">
        <v>0</v>
      </c>
      <c r="AA172" s="186">
        <v>166421.29205936915</v>
      </c>
      <c r="AB172" s="186">
        <v>149803.94305507082</v>
      </c>
      <c r="AC172" s="186">
        <v>0</v>
      </c>
      <c r="AD172" s="182">
        <v>0</v>
      </c>
      <c r="AE172" s="186">
        <v>155763.11604357426</v>
      </c>
      <c r="AF172" s="186">
        <v>938851.91801982559</v>
      </c>
      <c r="AG172" s="206">
        <v>7983499.3369650263</v>
      </c>
    </row>
    <row r="173" spans="1:33" s="51" customFormat="1" x14ac:dyDescent="0.25">
      <c r="A173" s="97">
        <v>535</v>
      </c>
      <c r="B173" s="178" t="s">
        <v>178</v>
      </c>
      <c r="C173" s="157">
        <v>10500</v>
      </c>
      <c r="D173" s="151">
        <v>1.4991088759944036</v>
      </c>
      <c r="E173" s="47">
        <v>472</v>
      </c>
      <c r="F173" s="47">
        <v>4384</v>
      </c>
      <c r="G173" s="488">
        <v>0.10766423357664233</v>
      </c>
      <c r="H173" s="490">
        <v>0.82641918751601484</v>
      </c>
      <c r="I173" s="180">
        <v>0</v>
      </c>
      <c r="J173" s="182">
        <v>6</v>
      </c>
      <c r="K173" s="15">
        <v>100</v>
      </c>
      <c r="L173" s="198">
        <v>9.5238095238095247E-3</v>
      </c>
      <c r="M173" s="490">
        <v>6.7408781694495989E-3</v>
      </c>
      <c r="N173" s="200">
        <v>526.66999999999996</v>
      </c>
      <c r="O173" s="199">
        <v>19.936582679856457</v>
      </c>
      <c r="P173" s="490">
        <v>0.91294855880206494</v>
      </c>
      <c r="Q173" s="180">
        <v>0</v>
      </c>
      <c r="R173" s="180">
        <v>0</v>
      </c>
      <c r="S173" s="15">
        <v>2795</v>
      </c>
      <c r="T173" s="15">
        <v>290</v>
      </c>
      <c r="U173" s="185">
        <v>0.1037567084078712</v>
      </c>
      <c r="V173" s="491">
        <v>4.9732759647080335E-2</v>
      </c>
      <c r="W173" s="201">
        <v>20929074.008846626</v>
      </c>
      <c r="X173" s="186">
        <v>896722.66779800225</v>
      </c>
      <c r="Y173" s="186">
        <v>0</v>
      </c>
      <c r="Z173" s="186">
        <v>0</v>
      </c>
      <c r="AA173" s="186">
        <v>158379.83116883118</v>
      </c>
      <c r="AB173" s="186">
        <v>431368.19403397565</v>
      </c>
      <c r="AC173" s="186">
        <v>0</v>
      </c>
      <c r="AD173" s="182">
        <v>0</v>
      </c>
      <c r="AE173" s="186">
        <v>238861.96863655862</v>
      </c>
      <c r="AF173" s="186">
        <v>1725332.6616373658</v>
      </c>
      <c r="AG173" s="206">
        <v>22654406.670483992</v>
      </c>
    </row>
    <row r="174" spans="1:33" s="51" customFormat="1" x14ac:dyDescent="0.25">
      <c r="A174" s="97">
        <v>536</v>
      </c>
      <c r="B174" s="178" t="s">
        <v>179</v>
      </c>
      <c r="C174" s="157">
        <v>34476</v>
      </c>
      <c r="D174" s="151">
        <v>0.85932163492236557</v>
      </c>
      <c r="E174" s="47">
        <v>2122</v>
      </c>
      <c r="F174" s="47">
        <v>15904</v>
      </c>
      <c r="G174" s="488">
        <v>0.13342555331991951</v>
      </c>
      <c r="H174" s="490">
        <v>1.0241603335245828</v>
      </c>
      <c r="I174" s="180">
        <v>0</v>
      </c>
      <c r="J174" s="182">
        <v>119</v>
      </c>
      <c r="K174" s="15">
        <v>967</v>
      </c>
      <c r="L174" s="198">
        <v>2.804849750551108E-2</v>
      </c>
      <c r="M174" s="490">
        <v>2.5265566151151154E-2</v>
      </c>
      <c r="N174" s="200">
        <v>288.29000000000002</v>
      </c>
      <c r="O174" s="199">
        <v>119.58791494675499</v>
      </c>
      <c r="P174" s="490">
        <v>0.15219827549562143</v>
      </c>
      <c r="Q174" s="180">
        <v>0</v>
      </c>
      <c r="R174" s="180">
        <v>0</v>
      </c>
      <c r="S174" s="15">
        <v>11777</v>
      </c>
      <c r="T174" s="15">
        <v>1068</v>
      </c>
      <c r="U174" s="185">
        <v>9.0685233930542578E-2</v>
      </c>
      <c r="V174" s="491">
        <v>3.6661285169751714E-2</v>
      </c>
      <c r="W174" s="201">
        <v>39391285.802205496</v>
      </c>
      <c r="X174" s="186">
        <v>3648827.0643990543</v>
      </c>
      <c r="Y174" s="186">
        <v>0</v>
      </c>
      <c r="Z174" s="186">
        <v>0</v>
      </c>
      <c r="AA174" s="186">
        <v>1949126.4050834877</v>
      </c>
      <c r="AB174" s="186">
        <v>236123.448569417</v>
      </c>
      <c r="AC174" s="186">
        <v>0</v>
      </c>
      <c r="AD174" s="182">
        <v>0</v>
      </c>
      <c r="AE174" s="186">
        <v>578148.90412950376</v>
      </c>
      <c r="AF174" s="186">
        <v>6412225.8221814632</v>
      </c>
      <c r="AG174" s="206">
        <v>45803511.624386959</v>
      </c>
    </row>
    <row r="175" spans="1:33" s="51" customFormat="1" x14ac:dyDescent="0.25">
      <c r="A175" s="97">
        <v>538</v>
      </c>
      <c r="B175" s="178" t="s">
        <v>180</v>
      </c>
      <c r="C175" s="157">
        <v>4693</v>
      </c>
      <c r="D175" s="151">
        <v>0.87499062364156266</v>
      </c>
      <c r="E175" s="47">
        <v>196</v>
      </c>
      <c r="F175" s="47">
        <v>2325</v>
      </c>
      <c r="G175" s="488">
        <v>8.4301075268817208E-2</v>
      </c>
      <c r="H175" s="490">
        <v>0.64708607321100875</v>
      </c>
      <c r="I175" s="180">
        <v>0</v>
      </c>
      <c r="J175" s="182">
        <v>42</v>
      </c>
      <c r="K175" s="15">
        <v>80</v>
      </c>
      <c r="L175" s="198">
        <v>1.7046665246111231E-2</v>
      </c>
      <c r="M175" s="490">
        <v>1.4263733891751305E-2</v>
      </c>
      <c r="N175" s="200">
        <v>198.93</v>
      </c>
      <c r="O175" s="199">
        <v>23.591212989493791</v>
      </c>
      <c r="P175" s="490">
        <v>0.7715192276513676</v>
      </c>
      <c r="Q175" s="180">
        <v>0</v>
      </c>
      <c r="R175" s="180">
        <v>0</v>
      </c>
      <c r="S175" s="15">
        <v>1563</v>
      </c>
      <c r="T175" s="15">
        <v>148</v>
      </c>
      <c r="U175" s="185">
        <v>9.4689699296225213E-2</v>
      </c>
      <c r="V175" s="491">
        <v>4.066575053543435E-2</v>
      </c>
      <c r="W175" s="201">
        <v>5459859.8198985392</v>
      </c>
      <c r="X175" s="186">
        <v>313820.32246280112</v>
      </c>
      <c r="Y175" s="186">
        <v>0</v>
      </c>
      <c r="Z175" s="186">
        <v>0</v>
      </c>
      <c r="AA175" s="186">
        <v>149788.29615955474</v>
      </c>
      <c r="AB175" s="186">
        <v>162933.28809155407</v>
      </c>
      <c r="AC175" s="186">
        <v>0</v>
      </c>
      <c r="AD175" s="182">
        <v>0</v>
      </c>
      <c r="AE175" s="186">
        <v>87296.030473346967</v>
      </c>
      <c r="AF175" s="186">
        <v>713837.93718725722</v>
      </c>
      <c r="AG175" s="206">
        <v>6173697.7570857964</v>
      </c>
    </row>
    <row r="176" spans="1:33" s="51" customFormat="1" x14ac:dyDescent="0.25">
      <c r="A176" s="97">
        <v>541</v>
      </c>
      <c r="B176" s="178" t="s">
        <v>181</v>
      </c>
      <c r="C176" s="157">
        <v>9501</v>
      </c>
      <c r="D176" s="151">
        <v>1.7506783613088654</v>
      </c>
      <c r="E176" s="47">
        <v>606</v>
      </c>
      <c r="F176" s="47">
        <v>3857</v>
      </c>
      <c r="G176" s="488">
        <v>0.15711693025667617</v>
      </c>
      <c r="H176" s="490">
        <v>1.2060128190602968</v>
      </c>
      <c r="I176" s="180">
        <v>0</v>
      </c>
      <c r="J176" s="182">
        <v>6</v>
      </c>
      <c r="K176" s="182">
        <v>191</v>
      </c>
      <c r="L176" s="198">
        <v>2.0103147037153983E-2</v>
      </c>
      <c r="M176" s="490">
        <v>1.7320215682794057E-2</v>
      </c>
      <c r="N176" s="200">
        <v>2401.38</v>
      </c>
      <c r="O176" s="199">
        <v>3.9564750268595557</v>
      </c>
      <c r="P176" s="490">
        <v>4.6003258712491428</v>
      </c>
      <c r="Q176" s="180">
        <v>0</v>
      </c>
      <c r="R176" s="180">
        <v>0</v>
      </c>
      <c r="S176" s="15">
        <v>2235</v>
      </c>
      <c r="T176" s="15">
        <v>290</v>
      </c>
      <c r="U176" s="185">
        <v>0.12975391498881431</v>
      </c>
      <c r="V176" s="491">
        <v>7.5729966228023443E-2</v>
      </c>
      <c r="W176" s="201">
        <v>22115828.883215953</v>
      </c>
      <c r="X176" s="186">
        <v>1184103.5942207871</v>
      </c>
      <c r="Y176" s="186">
        <v>0</v>
      </c>
      <c r="Z176" s="186">
        <v>0</v>
      </c>
      <c r="AA176" s="186">
        <v>368227.91808905377</v>
      </c>
      <c r="AB176" s="186">
        <v>1966846.3246232148</v>
      </c>
      <c r="AC176" s="186">
        <v>0</v>
      </c>
      <c r="AD176" s="182">
        <v>0</v>
      </c>
      <c r="AE176" s="186">
        <v>329118.45134536561</v>
      </c>
      <c r="AF176" s="186">
        <v>3848296.2882784232</v>
      </c>
      <c r="AG176" s="206">
        <v>25964125.171494376</v>
      </c>
    </row>
    <row r="177" spans="1:33" s="51" customFormat="1" x14ac:dyDescent="0.25">
      <c r="A177" s="97">
        <v>543</v>
      </c>
      <c r="B177" s="178" t="s">
        <v>182</v>
      </c>
      <c r="C177" s="157">
        <v>43663</v>
      </c>
      <c r="D177" s="151">
        <v>0.80215023618805859</v>
      </c>
      <c r="E177" s="47">
        <v>2206</v>
      </c>
      <c r="F177" s="47">
        <v>21514</v>
      </c>
      <c r="G177" s="488">
        <v>0.10253788230919401</v>
      </c>
      <c r="H177" s="490">
        <v>0.78706986129478174</v>
      </c>
      <c r="I177" s="180">
        <v>0</v>
      </c>
      <c r="J177" s="182">
        <v>538</v>
      </c>
      <c r="K177" s="15">
        <v>2587</v>
      </c>
      <c r="L177" s="198">
        <v>5.9249249937017613E-2</v>
      </c>
      <c r="M177" s="490">
        <v>5.6466318582657687E-2</v>
      </c>
      <c r="N177" s="200">
        <v>361.87</v>
      </c>
      <c r="O177" s="199">
        <v>120.65935280625639</v>
      </c>
      <c r="P177" s="490">
        <v>0.1508467764967939</v>
      </c>
      <c r="Q177" s="180">
        <v>0</v>
      </c>
      <c r="R177" s="180">
        <v>0</v>
      </c>
      <c r="S177" s="15">
        <v>14960</v>
      </c>
      <c r="T177" s="15">
        <v>2125</v>
      </c>
      <c r="U177" s="185">
        <v>0.14204545454545456</v>
      </c>
      <c r="V177" s="491">
        <v>8.8021505784663695E-2</v>
      </c>
      <c r="W177" s="201">
        <v>46568990.83577352</v>
      </c>
      <c r="X177" s="186">
        <v>3551365.0120928106</v>
      </c>
      <c r="Y177" s="186">
        <v>0</v>
      </c>
      <c r="Z177" s="186">
        <v>0</v>
      </c>
      <c r="AA177" s="186">
        <v>5516925.8209833028</v>
      </c>
      <c r="AB177" s="186">
        <v>296389.02609807806</v>
      </c>
      <c r="AC177" s="186">
        <v>0</v>
      </c>
      <c r="AD177" s="182">
        <v>0</v>
      </c>
      <c r="AE177" s="186">
        <v>1757994.5130965991</v>
      </c>
      <c r="AF177" s="186">
        <v>11122674.3722708</v>
      </c>
      <c r="AG177" s="206">
        <v>57691665.20804432</v>
      </c>
    </row>
    <row r="178" spans="1:33" s="51" customFormat="1" x14ac:dyDescent="0.25">
      <c r="A178" s="97">
        <v>545</v>
      </c>
      <c r="B178" s="178" t="s">
        <v>183</v>
      </c>
      <c r="C178" s="157">
        <v>9558</v>
      </c>
      <c r="D178" s="151">
        <v>0.95303844468091914</v>
      </c>
      <c r="E178" s="47">
        <v>213</v>
      </c>
      <c r="F178" s="47">
        <v>4406</v>
      </c>
      <c r="G178" s="488">
        <v>4.8343168406718109E-2</v>
      </c>
      <c r="H178" s="490">
        <v>0.37107701071581634</v>
      </c>
      <c r="I178" s="48">
        <v>3</v>
      </c>
      <c r="J178" s="182">
        <v>7403</v>
      </c>
      <c r="K178" s="15">
        <v>1648</v>
      </c>
      <c r="L178" s="198">
        <v>0.17242100857920067</v>
      </c>
      <c r="M178" s="490">
        <v>0.16963807722484076</v>
      </c>
      <c r="N178" s="200">
        <v>977.74</v>
      </c>
      <c r="O178" s="199">
        <v>9.7756049665555267</v>
      </c>
      <c r="P178" s="490">
        <v>1.86188726808039</v>
      </c>
      <c r="Q178" s="180">
        <v>3</v>
      </c>
      <c r="R178" s="180">
        <v>94</v>
      </c>
      <c r="S178" s="15">
        <v>2815</v>
      </c>
      <c r="T178" s="15">
        <v>575</v>
      </c>
      <c r="U178" s="185">
        <v>0.20426287744227353</v>
      </c>
      <c r="V178" s="491">
        <v>0.15023892868148267</v>
      </c>
      <c r="W178" s="201">
        <v>12111696.660413479</v>
      </c>
      <c r="X178" s="186">
        <v>366521.56543070602</v>
      </c>
      <c r="Y178" s="186">
        <v>213142.4442</v>
      </c>
      <c r="Z178" s="186">
        <v>2193287.5503000002</v>
      </c>
      <c r="AA178" s="186">
        <v>3628143.5846011131</v>
      </c>
      <c r="AB178" s="186">
        <v>800816.33287405653</v>
      </c>
      <c r="AC178" s="186">
        <v>0</v>
      </c>
      <c r="AD178" s="182">
        <v>30150.5</v>
      </c>
      <c r="AE178" s="186">
        <v>656847.65506003017</v>
      </c>
      <c r="AF178" s="186">
        <v>7888909.6324659046</v>
      </c>
      <c r="AG178" s="206">
        <v>20000606.292879384</v>
      </c>
    </row>
    <row r="179" spans="1:33" s="51" customFormat="1" x14ac:dyDescent="0.25">
      <c r="A179" s="97">
        <v>560</v>
      </c>
      <c r="B179" s="178" t="s">
        <v>184</v>
      </c>
      <c r="C179" s="157">
        <v>15882</v>
      </c>
      <c r="D179" s="151">
        <v>0.99533739834327584</v>
      </c>
      <c r="E179" s="47">
        <v>877</v>
      </c>
      <c r="F179" s="47">
        <v>7343</v>
      </c>
      <c r="G179" s="488">
        <v>0.11943347405692496</v>
      </c>
      <c r="H179" s="490">
        <v>0.91675862367121619</v>
      </c>
      <c r="I179" s="180">
        <v>0</v>
      </c>
      <c r="J179" s="182">
        <v>98</v>
      </c>
      <c r="K179" s="15">
        <v>474</v>
      </c>
      <c r="L179" s="198">
        <v>2.9845107669059314E-2</v>
      </c>
      <c r="M179" s="490">
        <v>2.7062176314699388E-2</v>
      </c>
      <c r="N179" s="200">
        <v>785.26</v>
      </c>
      <c r="O179" s="199">
        <v>20.225148358505464</v>
      </c>
      <c r="P179" s="490">
        <v>0.89992291291939519</v>
      </c>
      <c r="Q179" s="180">
        <v>0</v>
      </c>
      <c r="R179" s="180">
        <v>0</v>
      </c>
      <c r="S179" s="15">
        <v>4810</v>
      </c>
      <c r="T179" s="15">
        <v>773</v>
      </c>
      <c r="U179" s="185">
        <v>0.16070686070686072</v>
      </c>
      <c r="V179" s="491">
        <v>0.10668291194606985</v>
      </c>
      <c r="W179" s="201">
        <v>21018564.56499593</v>
      </c>
      <c r="X179" s="186">
        <v>1504626.3140548542</v>
      </c>
      <c r="Y179" s="186">
        <v>0</v>
      </c>
      <c r="Z179" s="186">
        <v>0</v>
      </c>
      <c r="AA179" s="186">
        <v>961749.58920222637</v>
      </c>
      <c r="AB179" s="186">
        <v>643165.90663436253</v>
      </c>
      <c r="AC179" s="186">
        <v>0</v>
      </c>
      <c r="AD179" s="182">
        <v>0</v>
      </c>
      <c r="AE179" s="186">
        <v>775024.09140322055</v>
      </c>
      <c r="AF179" s="186">
        <v>3884565.9012946635</v>
      </c>
      <c r="AG179" s="206">
        <v>24903130.466290593</v>
      </c>
    </row>
    <row r="180" spans="1:33" s="51" customFormat="1" x14ac:dyDescent="0.25">
      <c r="A180" s="97">
        <v>561</v>
      </c>
      <c r="B180" s="178" t="s">
        <v>185</v>
      </c>
      <c r="C180" s="157">
        <v>1334</v>
      </c>
      <c r="D180" s="151">
        <v>0.95871590609154278</v>
      </c>
      <c r="E180" s="47">
        <v>47</v>
      </c>
      <c r="F180" s="47">
        <v>579</v>
      </c>
      <c r="G180" s="488">
        <v>8.1174438687392061E-2</v>
      </c>
      <c r="H180" s="490">
        <v>0.62308634389105944</v>
      </c>
      <c r="I180" s="180">
        <v>0</v>
      </c>
      <c r="J180" s="182">
        <v>6</v>
      </c>
      <c r="K180" s="15">
        <v>97</v>
      </c>
      <c r="L180" s="198">
        <v>7.2713643178410794E-2</v>
      </c>
      <c r="M180" s="490">
        <v>6.9930711824050862E-2</v>
      </c>
      <c r="N180" s="200">
        <v>117.64</v>
      </c>
      <c r="O180" s="199">
        <v>11.33968038082285</v>
      </c>
      <c r="P180" s="490">
        <v>1.605078257390216</v>
      </c>
      <c r="Q180" s="180">
        <v>0</v>
      </c>
      <c r="R180" s="180">
        <v>0</v>
      </c>
      <c r="S180" s="15">
        <v>377</v>
      </c>
      <c r="T180" s="15">
        <v>70</v>
      </c>
      <c r="U180" s="185">
        <v>0.1856763925729443</v>
      </c>
      <c r="V180" s="491">
        <v>0.13165244381215344</v>
      </c>
      <c r="W180" s="201">
        <v>1700486.942638621</v>
      </c>
      <c r="X180" s="186">
        <v>85895.916865454579</v>
      </c>
      <c r="Y180" s="186">
        <v>0</v>
      </c>
      <c r="Z180" s="186">
        <v>0</v>
      </c>
      <c r="AA180" s="186">
        <v>208745.86293135432</v>
      </c>
      <c r="AB180" s="186">
        <v>96352.847791134671</v>
      </c>
      <c r="AC180" s="186">
        <v>0</v>
      </c>
      <c r="AD180" s="182">
        <v>0</v>
      </c>
      <c r="AE180" s="186">
        <v>80334.094771972668</v>
      </c>
      <c r="AF180" s="186">
        <v>471328.72235991596</v>
      </c>
      <c r="AG180" s="206">
        <v>2171815.6649985369</v>
      </c>
    </row>
    <row r="181" spans="1:33" s="51" customFormat="1" x14ac:dyDescent="0.25">
      <c r="A181" s="97">
        <v>562</v>
      </c>
      <c r="B181" s="178" t="s">
        <v>186</v>
      </c>
      <c r="C181" s="157">
        <v>9008</v>
      </c>
      <c r="D181" s="151">
        <v>1.1542587683223211</v>
      </c>
      <c r="E181" s="47">
        <v>447</v>
      </c>
      <c r="F181" s="47">
        <v>3917</v>
      </c>
      <c r="G181" s="488">
        <v>0.11411794740873117</v>
      </c>
      <c r="H181" s="490">
        <v>0.87595720738014193</v>
      </c>
      <c r="I181" s="180">
        <v>0</v>
      </c>
      <c r="J181" s="182">
        <v>12</v>
      </c>
      <c r="K181" s="15">
        <v>145</v>
      </c>
      <c r="L181" s="198">
        <v>1.6096802841918296E-2</v>
      </c>
      <c r="M181" s="490">
        <v>1.331387148755837E-2</v>
      </c>
      <c r="N181" s="200">
        <v>799.65</v>
      </c>
      <c r="O181" s="199">
        <v>11.264928406177702</v>
      </c>
      <c r="P181" s="490">
        <v>1.6157292588767511</v>
      </c>
      <c r="Q181" s="180">
        <v>0</v>
      </c>
      <c r="R181" s="180">
        <v>0</v>
      </c>
      <c r="S181" s="15">
        <v>2540</v>
      </c>
      <c r="T181" s="15">
        <v>273</v>
      </c>
      <c r="U181" s="185">
        <v>0.10748031496062992</v>
      </c>
      <c r="V181" s="491">
        <v>5.3456366199839053E-2</v>
      </c>
      <c r="W181" s="201">
        <v>13824807.696178814</v>
      </c>
      <c r="X181" s="186">
        <v>815416.93163846014</v>
      </c>
      <c r="Y181" s="186">
        <v>0</v>
      </c>
      <c r="Z181" s="186">
        <v>0</v>
      </c>
      <c r="AA181" s="186">
        <v>268365.59439703153</v>
      </c>
      <c r="AB181" s="186">
        <v>654952.01237827982</v>
      </c>
      <c r="AC181" s="186">
        <v>0</v>
      </c>
      <c r="AD181" s="182">
        <v>0</v>
      </c>
      <c r="AE181" s="186">
        <v>220263.71533239048</v>
      </c>
      <c r="AF181" s="186">
        <v>1958998.2537461612</v>
      </c>
      <c r="AG181" s="206">
        <v>15783805.949924976</v>
      </c>
    </row>
    <row r="182" spans="1:33" s="51" customFormat="1" x14ac:dyDescent="0.25">
      <c r="A182" s="97">
        <v>563</v>
      </c>
      <c r="B182" s="178" t="s">
        <v>187</v>
      </c>
      <c r="C182" s="157">
        <v>7155</v>
      </c>
      <c r="D182" s="151">
        <v>1.6551480710384352</v>
      </c>
      <c r="E182" s="47">
        <v>408</v>
      </c>
      <c r="F182" s="47">
        <v>3133</v>
      </c>
      <c r="G182" s="488">
        <v>0.13022661985317588</v>
      </c>
      <c r="H182" s="490">
        <v>0.99960566101468062</v>
      </c>
      <c r="I182" s="180">
        <v>0</v>
      </c>
      <c r="J182" s="182">
        <v>11</v>
      </c>
      <c r="K182" s="15">
        <v>107</v>
      </c>
      <c r="L182" s="198">
        <v>1.4954577218728162E-2</v>
      </c>
      <c r="M182" s="490">
        <v>1.2171645864368237E-2</v>
      </c>
      <c r="N182" s="200">
        <v>587.84</v>
      </c>
      <c r="O182" s="199">
        <v>12.171679368535655</v>
      </c>
      <c r="P182" s="490">
        <v>1.4953626261355328</v>
      </c>
      <c r="Q182" s="180">
        <v>0</v>
      </c>
      <c r="R182" s="180">
        <v>0</v>
      </c>
      <c r="S182" s="15">
        <v>1838</v>
      </c>
      <c r="T182" s="15">
        <v>185</v>
      </c>
      <c r="U182" s="185">
        <v>0.10065288356909684</v>
      </c>
      <c r="V182" s="491">
        <v>4.6628934808305975E-2</v>
      </c>
      <c r="W182" s="201">
        <v>15746137.134122059</v>
      </c>
      <c r="X182" s="186">
        <v>739106.12666123454</v>
      </c>
      <c r="Y182" s="186">
        <v>0</v>
      </c>
      <c r="Z182" s="186">
        <v>0</v>
      </c>
      <c r="AA182" s="186">
        <v>194873.61638218924</v>
      </c>
      <c r="AB182" s="186">
        <v>481469.38154998817</v>
      </c>
      <c r="AC182" s="186">
        <v>0</v>
      </c>
      <c r="AD182" s="182">
        <v>0</v>
      </c>
      <c r="AE182" s="186">
        <v>152609.04766090962</v>
      </c>
      <c r="AF182" s="186">
        <v>1568058.1722543202</v>
      </c>
      <c r="AG182" s="206">
        <v>17314195.306376379</v>
      </c>
    </row>
    <row r="183" spans="1:33" s="51" customFormat="1" x14ac:dyDescent="0.25">
      <c r="A183" s="97">
        <v>564</v>
      </c>
      <c r="B183" s="178" t="s">
        <v>188</v>
      </c>
      <c r="C183" s="157">
        <v>207327</v>
      </c>
      <c r="D183" s="151">
        <v>0.97346853874309569</v>
      </c>
      <c r="E183" s="47">
        <v>14359</v>
      </c>
      <c r="F183" s="47">
        <v>99017</v>
      </c>
      <c r="G183" s="488">
        <v>0.14501550238847874</v>
      </c>
      <c r="H183" s="490">
        <v>1.113123547903222</v>
      </c>
      <c r="I183" s="180">
        <v>0</v>
      </c>
      <c r="J183" s="182">
        <v>485</v>
      </c>
      <c r="K183" s="15">
        <v>9387</v>
      </c>
      <c r="L183" s="198">
        <v>4.5276302652331825E-2</v>
      </c>
      <c r="M183" s="490">
        <v>4.2493371297971899E-2</v>
      </c>
      <c r="N183" s="200">
        <v>2971.14</v>
      </c>
      <c r="O183" s="199">
        <v>69.780286354732525</v>
      </c>
      <c r="P183" s="490">
        <v>0.26083404605832144</v>
      </c>
      <c r="Q183" s="180">
        <v>0</v>
      </c>
      <c r="R183" s="180">
        <v>0</v>
      </c>
      <c r="S183" s="15">
        <v>66213</v>
      </c>
      <c r="T183" s="15">
        <v>5433</v>
      </c>
      <c r="U183" s="185">
        <v>8.2053373204657692E-2</v>
      </c>
      <c r="V183" s="491">
        <v>2.8029424443866829E-2</v>
      </c>
      <c r="W183" s="201">
        <v>268352300.60508823</v>
      </c>
      <c r="X183" s="186">
        <v>23848863.671439007</v>
      </c>
      <c r="Y183" s="186">
        <v>0</v>
      </c>
      <c r="Z183" s="186">
        <v>0</v>
      </c>
      <c r="AA183" s="186">
        <v>19713836.493784785</v>
      </c>
      <c r="AB183" s="186">
        <v>2433507.3120210124</v>
      </c>
      <c r="AC183" s="186">
        <v>0</v>
      </c>
      <c r="AD183" s="182">
        <v>0</v>
      </c>
      <c r="AE183" s="186">
        <v>2658184.9398471285</v>
      </c>
      <c r="AF183" s="186">
        <v>48654392.417091906</v>
      </c>
      <c r="AG183" s="206">
        <v>317006693.02218014</v>
      </c>
    </row>
    <row r="184" spans="1:33" s="51" customFormat="1" x14ac:dyDescent="0.25">
      <c r="A184" s="97">
        <v>576</v>
      </c>
      <c r="B184" s="178" t="s">
        <v>189</v>
      </c>
      <c r="C184" s="157">
        <v>2861</v>
      </c>
      <c r="D184" s="151">
        <v>1.5018911291467745</v>
      </c>
      <c r="E184" s="47">
        <v>141</v>
      </c>
      <c r="F184" s="47">
        <v>1117</v>
      </c>
      <c r="G184" s="488">
        <v>0.12623097582811102</v>
      </c>
      <c r="H184" s="490">
        <v>0.96893552313229203</v>
      </c>
      <c r="I184" s="180">
        <v>0</v>
      </c>
      <c r="J184" s="182">
        <v>10</v>
      </c>
      <c r="K184" s="15">
        <v>44</v>
      </c>
      <c r="L184" s="198">
        <v>1.5379238028661308E-2</v>
      </c>
      <c r="M184" s="490">
        <v>1.2596306674301382E-2</v>
      </c>
      <c r="N184" s="200">
        <v>523.09</v>
      </c>
      <c r="O184" s="199">
        <v>5.469422087977212</v>
      </c>
      <c r="P184" s="490">
        <v>3.3277874942258423</v>
      </c>
      <c r="Q184" s="180">
        <v>0</v>
      </c>
      <c r="R184" s="180">
        <v>0</v>
      </c>
      <c r="S184" s="15">
        <v>620</v>
      </c>
      <c r="T184" s="15">
        <v>99</v>
      </c>
      <c r="U184" s="185">
        <v>0.1596774193548387</v>
      </c>
      <c r="V184" s="491">
        <v>0.10565347059404784</v>
      </c>
      <c r="W184" s="201">
        <v>5713258.1662524799</v>
      </c>
      <c r="X184" s="186">
        <v>286471.34910396492</v>
      </c>
      <c r="Y184" s="186">
        <v>0</v>
      </c>
      <c r="Z184" s="186">
        <v>0</v>
      </c>
      <c r="AA184" s="186">
        <v>80640.865807050097</v>
      </c>
      <c r="AB184" s="186">
        <v>428436.00094410602</v>
      </c>
      <c r="AC184" s="186">
        <v>0</v>
      </c>
      <c r="AD184" s="182">
        <v>0</v>
      </c>
      <c r="AE184" s="186">
        <v>138266.4380952291</v>
      </c>
      <c r="AF184" s="186">
        <v>933814.65395034943</v>
      </c>
      <c r="AG184" s="206">
        <v>6647072.8202028293</v>
      </c>
    </row>
    <row r="185" spans="1:33" s="51" customFormat="1" x14ac:dyDescent="0.25">
      <c r="A185" s="97">
        <v>577</v>
      </c>
      <c r="B185" s="178" t="s">
        <v>190</v>
      </c>
      <c r="C185" s="157">
        <v>10922</v>
      </c>
      <c r="D185" s="151">
        <v>0.84286728322031224</v>
      </c>
      <c r="E185" s="47">
        <v>389</v>
      </c>
      <c r="F185" s="47">
        <v>5114</v>
      </c>
      <c r="G185" s="488">
        <v>7.6065701994524837E-2</v>
      </c>
      <c r="H185" s="490">
        <v>0.58387222526783877</v>
      </c>
      <c r="I185" s="180">
        <v>0</v>
      </c>
      <c r="J185" s="182">
        <v>117</v>
      </c>
      <c r="K185" s="15">
        <v>324</v>
      </c>
      <c r="L185" s="198">
        <v>2.9664896539095403E-2</v>
      </c>
      <c r="M185" s="490">
        <v>2.6881965184735478E-2</v>
      </c>
      <c r="N185" s="200">
        <v>238.49</v>
      </c>
      <c r="O185" s="199">
        <v>45.796469453645855</v>
      </c>
      <c r="P185" s="490">
        <v>0.39743400838870069</v>
      </c>
      <c r="Q185" s="180">
        <v>0</v>
      </c>
      <c r="R185" s="180">
        <v>0</v>
      </c>
      <c r="S185" s="15">
        <v>3591</v>
      </c>
      <c r="T185" s="15">
        <v>361</v>
      </c>
      <c r="U185" s="185">
        <v>0.10052910052910052</v>
      </c>
      <c r="V185" s="491">
        <v>4.650515176830966E-2</v>
      </c>
      <c r="W185" s="201">
        <v>12240211.098894306</v>
      </c>
      <c r="X185" s="186">
        <v>659004.59960174712</v>
      </c>
      <c r="Y185" s="186">
        <v>0</v>
      </c>
      <c r="Z185" s="186">
        <v>0</v>
      </c>
      <c r="AA185" s="186">
        <v>656987.76990723552</v>
      </c>
      <c r="AB185" s="186">
        <v>195334.84078296251</v>
      </c>
      <c r="AC185" s="186">
        <v>0</v>
      </c>
      <c r="AD185" s="182">
        <v>0</v>
      </c>
      <c r="AE185" s="186">
        <v>232337.00559175716</v>
      </c>
      <c r="AF185" s="186">
        <v>1743664.2158837039</v>
      </c>
      <c r="AG185" s="206">
        <v>13983875.314778009</v>
      </c>
    </row>
    <row r="186" spans="1:33" s="51" customFormat="1" x14ac:dyDescent="0.25">
      <c r="A186" s="97">
        <v>578</v>
      </c>
      <c r="B186" s="178" t="s">
        <v>191</v>
      </c>
      <c r="C186" s="157">
        <v>3235</v>
      </c>
      <c r="D186" s="151">
        <v>1.7013059049023669</v>
      </c>
      <c r="E186" s="47">
        <v>186</v>
      </c>
      <c r="F186" s="47">
        <v>1312</v>
      </c>
      <c r="G186" s="488">
        <v>0.14176829268292682</v>
      </c>
      <c r="H186" s="490">
        <v>1.0881983121270715</v>
      </c>
      <c r="I186" s="180">
        <v>0</v>
      </c>
      <c r="J186" s="182">
        <v>2</v>
      </c>
      <c r="K186" s="15">
        <v>34</v>
      </c>
      <c r="L186" s="198">
        <v>1.0510046367851623E-2</v>
      </c>
      <c r="M186" s="490">
        <v>7.727115013491697E-3</v>
      </c>
      <c r="N186" s="200">
        <v>918.76</v>
      </c>
      <c r="O186" s="199">
        <v>3.5210501110191998</v>
      </c>
      <c r="P186" s="490">
        <v>5.1692176626661794</v>
      </c>
      <c r="Q186" s="180">
        <v>0</v>
      </c>
      <c r="R186" s="180">
        <v>0</v>
      </c>
      <c r="S186" s="15">
        <v>761</v>
      </c>
      <c r="T186" s="15">
        <v>92</v>
      </c>
      <c r="U186" s="185">
        <v>0.12089356110381078</v>
      </c>
      <c r="V186" s="491">
        <v>6.6869612343019913E-2</v>
      </c>
      <c r="W186" s="201">
        <v>7317862.3057887806</v>
      </c>
      <c r="X186" s="186">
        <v>363790.02791580948</v>
      </c>
      <c r="Y186" s="186">
        <v>0</v>
      </c>
      <c r="Z186" s="186">
        <v>0</v>
      </c>
      <c r="AA186" s="186">
        <v>55935.272745825598</v>
      </c>
      <c r="AB186" s="186">
        <v>752508.86124262912</v>
      </c>
      <c r="AC186" s="186">
        <v>0</v>
      </c>
      <c r="AD186" s="182">
        <v>0</v>
      </c>
      <c r="AE186" s="186">
        <v>98950.556282149395</v>
      </c>
      <c r="AF186" s="186">
        <v>1271184.7181864129</v>
      </c>
      <c r="AG186" s="206">
        <v>8589047.0239751935</v>
      </c>
    </row>
    <row r="187" spans="1:33" s="51" customFormat="1" x14ac:dyDescent="0.25">
      <c r="A187" s="97">
        <v>580</v>
      </c>
      <c r="B187" s="178" t="s">
        <v>192</v>
      </c>
      <c r="C187" s="157">
        <v>4655</v>
      </c>
      <c r="D187" s="151">
        <v>1.5458496787805867</v>
      </c>
      <c r="E187" s="47">
        <v>236</v>
      </c>
      <c r="F187" s="47">
        <v>1850</v>
      </c>
      <c r="G187" s="488">
        <v>0.12756756756756757</v>
      </c>
      <c r="H187" s="490">
        <v>0.97919505893789438</v>
      </c>
      <c r="I187" s="180">
        <v>0</v>
      </c>
      <c r="J187" s="182">
        <v>9</v>
      </c>
      <c r="K187" s="15">
        <v>105</v>
      </c>
      <c r="L187" s="198">
        <v>2.2556390977443608E-2</v>
      </c>
      <c r="M187" s="490">
        <v>1.9773459623083682E-2</v>
      </c>
      <c r="N187" s="200">
        <v>592.01</v>
      </c>
      <c r="O187" s="199">
        <v>7.8630428540058448</v>
      </c>
      <c r="P187" s="490">
        <v>2.3147622063054869</v>
      </c>
      <c r="Q187" s="180">
        <v>3</v>
      </c>
      <c r="R187" s="180">
        <v>200</v>
      </c>
      <c r="S187" s="15">
        <v>1055</v>
      </c>
      <c r="T187" s="15">
        <v>164</v>
      </c>
      <c r="U187" s="185">
        <v>0.15545023696682464</v>
      </c>
      <c r="V187" s="491">
        <v>0.10142628820603378</v>
      </c>
      <c r="W187" s="201">
        <v>9567852.7852856331</v>
      </c>
      <c r="X187" s="186">
        <v>471039.53095343855</v>
      </c>
      <c r="Y187" s="186">
        <v>0</v>
      </c>
      <c r="Z187" s="186">
        <v>0</v>
      </c>
      <c r="AA187" s="186">
        <v>205966.43181818179</v>
      </c>
      <c r="AB187" s="186">
        <v>484884.81316584186</v>
      </c>
      <c r="AC187" s="186">
        <v>0</v>
      </c>
      <c r="AD187" s="182">
        <v>64150</v>
      </c>
      <c r="AE187" s="186">
        <v>215965.99135685447</v>
      </c>
      <c r="AF187" s="186">
        <v>1442006.7672943175</v>
      </c>
      <c r="AG187" s="206">
        <v>11009859.552579951</v>
      </c>
    </row>
    <row r="188" spans="1:33" s="51" customFormat="1" x14ac:dyDescent="0.25">
      <c r="A188" s="97">
        <v>581</v>
      </c>
      <c r="B188" s="178" t="s">
        <v>193</v>
      </c>
      <c r="C188" s="157">
        <v>6352</v>
      </c>
      <c r="D188" s="151">
        <v>1.3886251811797294</v>
      </c>
      <c r="E188" s="47">
        <v>321</v>
      </c>
      <c r="F188" s="47">
        <v>2597</v>
      </c>
      <c r="G188" s="488">
        <v>0.12360415864458991</v>
      </c>
      <c r="H188" s="490">
        <v>0.9487723542651374</v>
      </c>
      <c r="I188" s="180">
        <v>0</v>
      </c>
      <c r="J188" s="182">
        <v>10</v>
      </c>
      <c r="K188" s="15">
        <v>130</v>
      </c>
      <c r="L188" s="198">
        <v>2.0465994962216624E-2</v>
      </c>
      <c r="M188" s="490">
        <v>1.7683063607856698E-2</v>
      </c>
      <c r="N188" s="200">
        <v>852.72</v>
      </c>
      <c r="O188" s="199">
        <v>7.4491040435312881</v>
      </c>
      <c r="P188" s="490">
        <v>2.4433910868540969</v>
      </c>
      <c r="Q188" s="180">
        <v>0</v>
      </c>
      <c r="R188" s="180">
        <v>0</v>
      </c>
      <c r="S188" s="15">
        <v>1565</v>
      </c>
      <c r="T188" s="15">
        <v>260</v>
      </c>
      <c r="U188" s="185">
        <v>0.16613418530351437</v>
      </c>
      <c r="V188" s="491">
        <v>0.11211023654272351</v>
      </c>
      <c r="W188" s="201">
        <v>11727975.902718019</v>
      </c>
      <c r="X188" s="186">
        <v>622789.05009015114</v>
      </c>
      <c r="Y188" s="186">
        <v>0</v>
      </c>
      <c r="Z188" s="186">
        <v>0</v>
      </c>
      <c r="AA188" s="186">
        <v>251340.28148423001</v>
      </c>
      <c r="AB188" s="186">
        <v>698418.90826637507</v>
      </c>
      <c r="AC188" s="186">
        <v>0</v>
      </c>
      <c r="AD188" s="182">
        <v>0</v>
      </c>
      <c r="AE188" s="186">
        <v>325739.86186481465</v>
      </c>
      <c r="AF188" s="186">
        <v>1898288.1017055698</v>
      </c>
      <c r="AG188" s="206">
        <v>13626264.004423589</v>
      </c>
    </row>
    <row r="189" spans="1:33" s="51" customFormat="1" x14ac:dyDescent="0.25">
      <c r="A189" s="97">
        <v>583</v>
      </c>
      <c r="B189" s="178" t="s">
        <v>194</v>
      </c>
      <c r="C189" s="157">
        <v>931</v>
      </c>
      <c r="D189" s="151">
        <v>1.5565682543833279</v>
      </c>
      <c r="E189" s="47">
        <v>80</v>
      </c>
      <c r="F189" s="47">
        <v>404</v>
      </c>
      <c r="G189" s="488">
        <v>0.19801980198019803</v>
      </c>
      <c r="H189" s="490">
        <v>1.5199789050470756</v>
      </c>
      <c r="I189" s="180">
        <v>0</v>
      </c>
      <c r="J189" s="182">
        <v>3</v>
      </c>
      <c r="K189" s="15">
        <v>11</v>
      </c>
      <c r="L189" s="198">
        <v>1.1815252416756176E-2</v>
      </c>
      <c r="M189" s="490">
        <v>9.0323210623962508E-3</v>
      </c>
      <c r="N189" s="200">
        <v>1836.42</v>
      </c>
      <c r="O189" s="199">
        <v>0.50696463771904032</v>
      </c>
      <c r="P189" s="490">
        <v>20</v>
      </c>
      <c r="Q189" s="180">
        <v>0</v>
      </c>
      <c r="R189" s="180">
        <v>0</v>
      </c>
      <c r="S189" s="15">
        <v>246</v>
      </c>
      <c r="T189" s="15">
        <v>32</v>
      </c>
      <c r="U189" s="185">
        <v>0.13008130081300814</v>
      </c>
      <c r="V189" s="491">
        <v>7.6057352052217281E-2</v>
      </c>
      <c r="W189" s="201">
        <v>1926838.8269080324</v>
      </c>
      <c r="X189" s="186">
        <v>146236.47126428282</v>
      </c>
      <c r="Y189" s="186">
        <v>0</v>
      </c>
      <c r="Z189" s="186">
        <v>0</v>
      </c>
      <c r="AA189" s="186">
        <v>18816.686363636363</v>
      </c>
      <c r="AB189" s="186">
        <v>837900</v>
      </c>
      <c r="AC189" s="186">
        <v>0</v>
      </c>
      <c r="AD189" s="182">
        <v>0</v>
      </c>
      <c r="AE189" s="186">
        <v>32389.633351400185</v>
      </c>
      <c r="AF189" s="186">
        <v>1035342.7909793188</v>
      </c>
      <c r="AG189" s="206">
        <v>2962181.6178873512</v>
      </c>
    </row>
    <row r="190" spans="1:33" s="51" customFormat="1" x14ac:dyDescent="0.25">
      <c r="A190" s="97">
        <v>584</v>
      </c>
      <c r="B190" s="178" t="s">
        <v>195</v>
      </c>
      <c r="C190" s="157">
        <v>2706</v>
      </c>
      <c r="D190" s="151">
        <v>1.1220391020804263</v>
      </c>
      <c r="E190" s="47">
        <v>101</v>
      </c>
      <c r="F190" s="47">
        <v>1057</v>
      </c>
      <c r="G190" s="488">
        <v>9.5553453169347213E-2</v>
      </c>
      <c r="H190" s="490">
        <v>0.73345812726514747</v>
      </c>
      <c r="I190" s="180">
        <v>0</v>
      </c>
      <c r="J190" s="182">
        <v>12</v>
      </c>
      <c r="K190" s="15">
        <v>22</v>
      </c>
      <c r="L190" s="198">
        <v>8.130081300813009E-3</v>
      </c>
      <c r="M190" s="490">
        <v>5.3471499464530833E-3</v>
      </c>
      <c r="N190" s="200">
        <v>747.87</v>
      </c>
      <c r="O190" s="199">
        <v>3.6182759035661278</v>
      </c>
      <c r="P190" s="490">
        <v>5.0303168995693248</v>
      </c>
      <c r="Q190" s="180">
        <v>0</v>
      </c>
      <c r="R190" s="180">
        <v>0</v>
      </c>
      <c r="S190" s="15">
        <v>615</v>
      </c>
      <c r="T190" s="15">
        <v>109</v>
      </c>
      <c r="U190" s="185">
        <v>0.17723577235772359</v>
      </c>
      <c r="V190" s="491">
        <v>0.12321182359693272</v>
      </c>
      <c r="W190" s="201">
        <v>4037042.5172375254</v>
      </c>
      <c r="X190" s="186">
        <v>205102.79313049643</v>
      </c>
      <c r="Y190" s="186">
        <v>0</v>
      </c>
      <c r="Z190" s="186">
        <v>0</v>
      </c>
      <c r="AA190" s="186">
        <v>32377.570204081636</v>
      </c>
      <c r="AB190" s="186">
        <v>612541.68886055669</v>
      </c>
      <c r="AC190" s="186">
        <v>0</v>
      </c>
      <c r="AD190" s="182">
        <v>0</v>
      </c>
      <c r="AE190" s="186">
        <v>152508.94865831247</v>
      </c>
      <c r="AF190" s="186">
        <v>1002531.0008534482</v>
      </c>
      <c r="AG190" s="206">
        <v>5039573.5180909736</v>
      </c>
    </row>
    <row r="191" spans="1:33" s="51" customFormat="1" x14ac:dyDescent="0.25">
      <c r="A191" s="97">
        <v>588</v>
      </c>
      <c r="B191" s="178" t="s">
        <v>196</v>
      </c>
      <c r="C191" s="157">
        <v>1654</v>
      </c>
      <c r="D191" s="151">
        <v>1.4306745571138202</v>
      </c>
      <c r="E191" s="47">
        <v>74</v>
      </c>
      <c r="F191" s="47">
        <v>698</v>
      </c>
      <c r="G191" s="488">
        <v>0.10601719197707736</v>
      </c>
      <c r="H191" s="490">
        <v>0.81377667165629242</v>
      </c>
      <c r="I191" s="180">
        <v>0</v>
      </c>
      <c r="J191" s="182">
        <v>2</v>
      </c>
      <c r="K191" s="15">
        <v>34</v>
      </c>
      <c r="L191" s="198">
        <v>2.0556227327690448E-2</v>
      </c>
      <c r="M191" s="490">
        <v>1.7773295973330522E-2</v>
      </c>
      <c r="N191" s="200">
        <v>374.43</v>
      </c>
      <c r="O191" s="199">
        <v>4.4173810859172606</v>
      </c>
      <c r="P191" s="490">
        <v>4.120331497556033</v>
      </c>
      <c r="Q191" s="180">
        <v>0</v>
      </c>
      <c r="R191" s="180">
        <v>0</v>
      </c>
      <c r="S191" s="15">
        <v>384</v>
      </c>
      <c r="T191" s="15">
        <v>80</v>
      </c>
      <c r="U191" s="185">
        <v>0.20833333333333334</v>
      </c>
      <c r="V191" s="491">
        <v>0.15430938457254248</v>
      </c>
      <c r="W191" s="201">
        <v>3146327.2966574868</v>
      </c>
      <c r="X191" s="186">
        <v>139094.25678578194</v>
      </c>
      <c r="Y191" s="186">
        <v>0</v>
      </c>
      <c r="Z191" s="186">
        <v>0</v>
      </c>
      <c r="AA191" s="186">
        <v>65780.561595547304</v>
      </c>
      <c r="AB191" s="186">
        <v>306676.27336309553</v>
      </c>
      <c r="AC191" s="186">
        <v>0</v>
      </c>
      <c r="AD191" s="182">
        <v>0</v>
      </c>
      <c r="AE191" s="186">
        <v>116746.26463519911</v>
      </c>
      <c r="AF191" s="186">
        <v>628297.35637962446</v>
      </c>
      <c r="AG191" s="206">
        <v>3774624.6530371113</v>
      </c>
    </row>
    <row r="192" spans="1:33" s="51" customFormat="1" x14ac:dyDescent="0.25">
      <c r="A192" s="97">
        <v>592</v>
      </c>
      <c r="B192" s="178" t="s">
        <v>197</v>
      </c>
      <c r="C192" s="157">
        <v>3772</v>
      </c>
      <c r="D192" s="151">
        <v>1.0363620031879919</v>
      </c>
      <c r="E192" s="47">
        <v>213</v>
      </c>
      <c r="F192" s="47">
        <v>1702</v>
      </c>
      <c r="G192" s="488">
        <v>0.12514688601645124</v>
      </c>
      <c r="H192" s="490">
        <v>0.96061416522555043</v>
      </c>
      <c r="I192" s="180">
        <v>0</v>
      </c>
      <c r="J192" s="182">
        <v>6</v>
      </c>
      <c r="K192" s="15">
        <v>59</v>
      </c>
      <c r="L192" s="198">
        <v>1.5641569459172854E-2</v>
      </c>
      <c r="M192" s="490">
        <v>1.2858638104812928E-2</v>
      </c>
      <c r="N192" s="200">
        <v>456.42</v>
      </c>
      <c r="O192" s="199">
        <v>8.2643179527628057</v>
      </c>
      <c r="P192" s="490">
        <v>2.2023686079174198</v>
      </c>
      <c r="Q192" s="180">
        <v>0</v>
      </c>
      <c r="R192" s="180">
        <v>0</v>
      </c>
      <c r="S192" s="15">
        <v>1137</v>
      </c>
      <c r="T192" s="15">
        <v>120</v>
      </c>
      <c r="U192" s="185">
        <v>0.10554089709762533</v>
      </c>
      <c r="V192" s="491">
        <v>5.151694833683447E-2</v>
      </c>
      <c r="W192" s="201">
        <v>5197693.9632724999</v>
      </c>
      <c r="X192" s="186">
        <v>374445.94147138845</v>
      </c>
      <c r="Y192" s="186">
        <v>0</v>
      </c>
      <c r="Z192" s="186">
        <v>0</v>
      </c>
      <c r="AA192" s="186">
        <v>108532.7372541744</v>
      </c>
      <c r="AB192" s="186">
        <v>373830.0475079029</v>
      </c>
      <c r="AC192" s="186">
        <v>0</v>
      </c>
      <c r="AD192" s="182">
        <v>0</v>
      </c>
      <c r="AE192" s="186">
        <v>88886.736821061757</v>
      </c>
      <c r="AF192" s="186">
        <v>945695.46305452753</v>
      </c>
      <c r="AG192" s="206">
        <v>6143389.4263270274</v>
      </c>
    </row>
    <row r="193" spans="1:33" s="51" customFormat="1" x14ac:dyDescent="0.25">
      <c r="A193" s="97">
        <v>593</v>
      </c>
      <c r="B193" s="178" t="s">
        <v>198</v>
      </c>
      <c r="C193" s="157">
        <v>17375</v>
      </c>
      <c r="D193" s="151">
        <v>1.5382100036364756</v>
      </c>
      <c r="E193" s="47">
        <v>773</v>
      </c>
      <c r="F193" s="47">
        <v>7371</v>
      </c>
      <c r="G193" s="488">
        <v>0.10487043820377154</v>
      </c>
      <c r="H193" s="490">
        <v>0.80497431185551704</v>
      </c>
      <c r="I193" s="180">
        <v>0</v>
      </c>
      <c r="J193" s="182">
        <v>21</v>
      </c>
      <c r="K193" s="15">
        <v>490</v>
      </c>
      <c r="L193" s="198">
        <v>2.8201438848920863E-2</v>
      </c>
      <c r="M193" s="490">
        <v>2.5418507494560937E-2</v>
      </c>
      <c r="N193" s="200">
        <v>1569.01</v>
      </c>
      <c r="O193" s="199">
        <v>11.07386186193842</v>
      </c>
      <c r="P193" s="490">
        <v>1.6436067789116489</v>
      </c>
      <c r="Q193" s="180">
        <v>0</v>
      </c>
      <c r="R193" s="180">
        <v>0</v>
      </c>
      <c r="S193" s="15">
        <v>4390</v>
      </c>
      <c r="T193" s="15">
        <v>593</v>
      </c>
      <c r="U193" s="185">
        <v>0.13507972665148063</v>
      </c>
      <c r="V193" s="491">
        <v>8.1055777890689767E-2</v>
      </c>
      <c r="W193" s="201">
        <v>35535954.38998539</v>
      </c>
      <c r="X193" s="186">
        <v>1445357.538601716</v>
      </c>
      <c r="Y193" s="186">
        <v>0</v>
      </c>
      <c r="Z193" s="186">
        <v>0</v>
      </c>
      <c r="AA193" s="186">
        <v>988254.85871985147</v>
      </c>
      <c r="AB193" s="186">
        <v>1285095.0502615455</v>
      </c>
      <c r="AC193" s="186">
        <v>0</v>
      </c>
      <c r="AD193" s="182">
        <v>0</v>
      </c>
      <c r="AE193" s="186">
        <v>644204.77690794307</v>
      </c>
      <c r="AF193" s="186">
        <v>4362912.2244910523</v>
      </c>
      <c r="AG193" s="206">
        <v>39898866.614476442</v>
      </c>
    </row>
    <row r="194" spans="1:33" s="51" customFormat="1" x14ac:dyDescent="0.25">
      <c r="A194" s="97">
        <v>595</v>
      </c>
      <c r="B194" s="178" t="s">
        <v>199</v>
      </c>
      <c r="C194" s="157">
        <v>4321</v>
      </c>
      <c r="D194" s="151">
        <v>1.957549420102523</v>
      </c>
      <c r="E194" s="47">
        <v>182</v>
      </c>
      <c r="F194" s="47">
        <v>1590</v>
      </c>
      <c r="G194" s="488">
        <v>0.11446540880503145</v>
      </c>
      <c r="H194" s="490">
        <v>0.87862428404324977</v>
      </c>
      <c r="I194" s="180">
        <v>0</v>
      </c>
      <c r="J194" s="182">
        <v>8</v>
      </c>
      <c r="K194" s="15">
        <v>76</v>
      </c>
      <c r="L194" s="198">
        <v>1.7588521175653783E-2</v>
      </c>
      <c r="M194" s="490">
        <v>1.4805589821293857E-2</v>
      </c>
      <c r="N194" s="200">
        <v>1153.23</v>
      </c>
      <c r="O194" s="199">
        <v>3.7468674939084137</v>
      </c>
      <c r="P194" s="490">
        <v>4.8576776346118784</v>
      </c>
      <c r="Q194" s="180">
        <v>0</v>
      </c>
      <c r="R194" s="180">
        <v>0</v>
      </c>
      <c r="S194" s="15">
        <v>940</v>
      </c>
      <c r="T194" s="15">
        <v>137</v>
      </c>
      <c r="U194" s="185">
        <v>0.14574468085106382</v>
      </c>
      <c r="V194" s="491">
        <v>9.1720732090272955E-2</v>
      </c>
      <c r="W194" s="201">
        <v>11246685.231872972</v>
      </c>
      <c r="X194" s="186">
        <v>392333.9818098002</v>
      </c>
      <c r="Y194" s="186">
        <v>0</v>
      </c>
      <c r="Z194" s="186">
        <v>0</v>
      </c>
      <c r="AA194" s="186">
        <v>143154.19471243041</v>
      </c>
      <c r="AB194" s="186">
        <v>944551.12766210677</v>
      </c>
      <c r="AC194" s="186">
        <v>0</v>
      </c>
      <c r="AD194" s="182">
        <v>0</v>
      </c>
      <c r="AE194" s="186">
        <v>181287.1111154778</v>
      </c>
      <c r="AF194" s="186">
        <v>1661326.4152998161</v>
      </c>
      <c r="AG194" s="206">
        <v>12908011.647172788</v>
      </c>
    </row>
    <row r="195" spans="1:33" s="51" customFormat="1" x14ac:dyDescent="0.25">
      <c r="A195" s="97">
        <v>598</v>
      </c>
      <c r="B195" s="178" t="s">
        <v>200</v>
      </c>
      <c r="C195" s="157">
        <v>19066</v>
      </c>
      <c r="D195" s="151">
        <v>1.0220667586731027</v>
      </c>
      <c r="E195" s="47">
        <v>927</v>
      </c>
      <c r="F195" s="47">
        <v>8666</v>
      </c>
      <c r="G195" s="488">
        <v>0.10696976690514655</v>
      </c>
      <c r="H195" s="490">
        <v>0.82108853532680903</v>
      </c>
      <c r="I195" s="180">
        <v>3</v>
      </c>
      <c r="J195" s="182">
        <v>10683</v>
      </c>
      <c r="K195" s="15">
        <v>1907</v>
      </c>
      <c r="L195" s="198">
        <v>0.10002097975453687</v>
      </c>
      <c r="M195" s="490">
        <v>9.7238048400176941E-2</v>
      </c>
      <c r="N195" s="200">
        <v>88.45</v>
      </c>
      <c r="O195" s="199">
        <v>215.5568117580554</v>
      </c>
      <c r="P195" s="490">
        <v>8.4437482056667054E-2</v>
      </c>
      <c r="Q195" s="180">
        <v>0</v>
      </c>
      <c r="R195" s="180">
        <v>0</v>
      </c>
      <c r="S195" s="15">
        <v>5605</v>
      </c>
      <c r="T195" s="15">
        <v>844</v>
      </c>
      <c r="U195" s="185">
        <v>0.15057983942908118</v>
      </c>
      <c r="V195" s="491">
        <v>9.6555890668290317E-2</v>
      </c>
      <c r="W195" s="201">
        <v>25909939.056313701</v>
      </c>
      <c r="X195" s="186">
        <v>1617774.6806626611</v>
      </c>
      <c r="Y195" s="186">
        <v>425169.8934</v>
      </c>
      <c r="Z195" s="186">
        <v>3165053.4783000001</v>
      </c>
      <c r="AA195" s="186">
        <v>4148488.7919109459</v>
      </c>
      <c r="AB195" s="186">
        <v>72444.826480158634</v>
      </c>
      <c r="AC195" s="186">
        <v>0</v>
      </c>
      <c r="AD195" s="182">
        <v>0</v>
      </c>
      <c r="AE195" s="186">
        <v>842080.30998392415</v>
      </c>
      <c r="AF195" s="186">
        <v>10271011.980737686</v>
      </c>
      <c r="AG195" s="206">
        <v>36180951.037051387</v>
      </c>
    </row>
    <row r="196" spans="1:33" s="51" customFormat="1" x14ac:dyDescent="0.25">
      <c r="A196" s="97">
        <v>599</v>
      </c>
      <c r="B196" s="178" t="s">
        <v>201</v>
      </c>
      <c r="C196" s="157">
        <v>11174</v>
      </c>
      <c r="D196" s="151">
        <v>0.69137125405053168</v>
      </c>
      <c r="E196" s="47">
        <v>282</v>
      </c>
      <c r="F196" s="47">
        <v>5261</v>
      </c>
      <c r="G196" s="488">
        <v>5.3601976810492301E-2</v>
      </c>
      <c r="H196" s="490">
        <v>0.41144306380489265</v>
      </c>
      <c r="I196" s="180">
        <v>3</v>
      </c>
      <c r="J196" s="182">
        <v>9887</v>
      </c>
      <c r="K196" s="15">
        <v>341</v>
      </c>
      <c r="L196" s="198">
        <v>3.0517272239126543E-2</v>
      </c>
      <c r="M196" s="490">
        <v>2.7734340884766617E-2</v>
      </c>
      <c r="N196" s="200">
        <v>794.26</v>
      </c>
      <c r="O196" s="199">
        <v>14.068441064638783</v>
      </c>
      <c r="P196" s="490">
        <v>1.2937520469671517</v>
      </c>
      <c r="Q196" s="180">
        <v>0</v>
      </c>
      <c r="R196" s="180">
        <v>0</v>
      </c>
      <c r="S196" s="15">
        <v>3169</v>
      </c>
      <c r="T196" s="15">
        <v>322</v>
      </c>
      <c r="U196" s="185">
        <v>0.10160934048595771</v>
      </c>
      <c r="V196" s="491">
        <v>4.7585391725166848E-2</v>
      </c>
      <c r="W196" s="201">
        <v>10271822.937062403</v>
      </c>
      <c r="X196" s="186">
        <v>475102.0119107397</v>
      </c>
      <c r="Y196" s="186">
        <v>249179.08260000002</v>
      </c>
      <c r="Z196" s="186">
        <v>2929222.4787000003</v>
      </c>
      <c r="AA196" s="186">
        <v>693458.72185528756</v>
      </c>
      <c r="AB196" s="186">
        <v>650537.34177649289</v>
      </c>
      <c r="AC196" s="186">
        <v>0</v>
      </c>
      <c r="AD196" s="182">
        <v>0</v>
      </c>
      <c r="AE196" s="186">
        <v>243218.9814318131</v>
      </c>
      <c r="AF196" s="186">
        <v>5240718.6182743348</v>
      </c>
      <c r="AG196" s="206">
        <v>15512541.555336738</v>
      </c>
    </row>
    <row r="197" spans="1:33" s="51" customFormat="1" x14ac:dyDescent="0.25">
      <c r="A197" s="97">
        <v>601</v>
      </c>
      <c r="B197" s="178" t="s">
        <v>202</v>
      </c>
      <c r="C197" s="157">
        <v>3931</v>
      </c>
      <c r="D197" s="151">
        <v>1.5646682282240951</v>
      </c>
      <c r="E197" s="47">
        <v>211</v>
      </c>
      <c r="F197" s="47">
        <v>1641</v>
      </c>
      <c r="G197" s="488">
        <v>0.12858013406459476</v>
      </c>
      <c r="H197" s="490">
        <v>0.98696741150085998</v>
      </c>
      <c r="I197" s="180">
        <v>0</v>
      </c>
      <c r="J197" s="182">
        <v>0</v>
      </c>
      <c r="K197" s="15">
        <v>36</v>
      </c>
      <c r="L197" s="198">
        <v>9.1579750699567544E-3</v>
      </c>
      <c r="M197" s="490">
        <v>6.3750437155968287E-3</v>
      </c>
      <c r="N197" s="200">
        <v>1074.92</v>
      </c>
      <c r="O197" s="199">
        <v>3.6570163360994306</v>
      </c>
      <c r="P197" s="490">
        <v>4.9770284713648305</v>
      </c>
      <c r="Q197" s="180">
        <v>0</v>
      </c>
      <c r="R197" s="180">
        <v>0</v>
      </c>
      <c r="S197" s="15">
        <v>983</v>
      </c>
      <c r="T197" s="15">
        <v>152</v>
      </c>
      <c r="U197" s="185">
        <v>0.15462868769074262</v>
      </c>
      <c r="V197" s="491">
        <v>0.10060473892995175</v>
      </c>
      <c r="W197" s="201">
        <v>8178108.1007421035</v>
      </c>
      <c r="X197" s="186">
        <v>400935.31756898511</v>
      </c>
      <c r="Y197" s="186">
        <v>0</v>
      </c>
      <c r="Z197" s="186">
        <v>0</v>
      </c>
      <c r="AA197" s="186">
        <v>56076.42384044527</v>
      </c>
      <c r="AB197" s="186">
        <v>880411.45144208171</v>
      </c>
      <c r="AC197" s="186">
        <v>0</v>
      </c>
      <c r="AD197" s="182">
        <v>0</v>
      </c>
      <c r="AE197" s="186">
        <v>180899.19396734177</v>
      </c>
      <c r="AF197" s="186">
        <v>1518322.3868188541</v>
      </c>
      <c r="AG197" s="206">
        <v>9696430.4875609577</v>
      </c>
    </row>
    <row r="198" spans="1:33" s="51" customFormat="1" x14ac:dyDescent="0.25">
      <c r="A198" s="97">
        <v>604</v>
      </c>
      <c r="B198" s="178" t="s">
        <v>203</v>
      </c>
      <c r="C198" s="157">
        <v>19803</v>
      </c>
      <c r="D198" s="151">
        <v>0.7748819563341246</v>
      </c>
      <c r="E198" s="47">
        <v>970</v>
      </c>
      <c r="F198" s="47">
        <v>9588</v>
      </c>
      <c r="G198" s="488">
        <v>0.10116812682519817</v>
      </c>
      <c r="H198" s="490">
        <v>0.77655576411901328</v>
      </c>
      <c r="I198" s="180">
        <v>0</v>
      </c>
      <c r="J198" s="182">
        <v>72</v>
      </c>
      <c r="K198" s="15">
        <v>753</v>
      </c>
      <c r="L198" s="198">
        <v>3.8024541736100592E-2</v>
      </c>
      <c r="M198" s="490">
        <v>3.5241610381740666E-2</v>
      </c>
      <c r="N198" s="200">
        <v>81.42</v>
      </c>
      <c r="O198" s="199">
        <v>243.22033898305085</v>
      </c>
      <c r="P198" s="490">
        <v>7.4833685789252716E-2</v>
      </c>
      <c r="Q198" s="180">
        <v>0</v>
      </c>
      <c r="R198" s="180">
        <v>0</v>
      </c>
      <c r="S198" s="15">
        <v>6949</v>
      </c>
      <c r="T198" s="15">
        <v>462</v>
      </c>
      <c r="U198" s="185">
        <v>6.6484386242624843E-2</v>
      </c>
      <c r="V198" s="491">
        <v>1.246043748183398E-2</v>
      </c>
      <c r="W198" s="201">
        <v>20403002.121903721</v>
      </c>
      <c r="X198" s="186">
        <v>1589176.3465663572</v>
      </c>
      <c r="Y198" s="186">
        <v>0</v>
      </c>
      <c r="Z198" s="186">
        <v>0</v>
      </c>
      <c r="AA198" s="186">
        <v>1561639.6655844157</v>
      </c>
      <c r="AB198" s="186">
        <v>66686.916585805724</v>
      </c>
      <c r="AC198" s="186">
        <v>0</v>
      </c>
      <c r="AD198" s="182">
        <v>0</v>
      </c>
      <c r="AE198" s="186">
        <v>112870.23455616071</v>
      </c>
      <c r="AF198" s="186">
        <v>3330373.1632927395</v>
      </c>
      <c r="AG198" s="206">
        <v>23733375.285196461</v>
      </c>
    </row>
    <row r="199" spans="1:33" s="51" customFormat="1" x14ac:dyDescent="0.25">
      <c r="A199" s="97">
        <v>607</v>
      </c>
      <c r="B199" s="178" t="s">
        <v>204</v>
      </c>
      <c r="C199" s="157">
        <v>4201</v>
      </c>
      <c r="D199" s="151">
        <v>1.5072969598653603</v>
      </c>
      <c r="E199" s="47">
        <v>284</v>
      </c>
      <c r="F199" s="47">
        <v>1740</v>
      </c>
      <c r="G199" s="488">
        <v>0.16321839080459771</v>
      </c>
      <c r="H199" s="490">
        <v>1.2528469802405264</v>
      </c>
      <c r="I199" s="180">
        <v>0</v>
      </c>
      <c r="J199" s="182">
        <v>4</v>
      </c>
      <c r="K199" s="15">
        <v>40</v>
      </c>
      <c r="L199" s="198">
        <v>9.5215424898833605E-3</v>
      </c>
      <c r="M199" s="490">
        <v>6.7386111355234347E-3</v>
      </c>
      <c r="N199" s="200">
        <v>804.16</v>
      </c>
      <c r="O199" s="199">
        <v>5.2240847592518902</v>
      </c>
      <c r="P199" s="490">
        <v>3.4840695095497698</v>
      </c>
      <c r="Q199" s="180">
        <v>0</v>
      </c>
      <c r="R199" s="180">
        <v>0</v>
      </c>
      <c r="S199" s="15">
        <v>1068</v>
      </c>
      <c r="T199" s="15">
        <v>130</v>
      </c>
      <c r="U199" s="185">
        <v>0.12172284644194757</v>
      </c>
      <c r="V199" s="491">
        <v>6.7698897681156708E-2</v>
      </c>
      <c r="W199" s="201">
        <v>8419359.3040437326</v>
      </c>
      <c r="X199" s="186">
        <v>543900.13834677334</v>
      </c>
      <c r="Y199" s="186">
        <v>0</v>
      </c>
      <c r="Z199" s="186">
        <v>0</v>
      </c>
      <c r="AA199" s="186">
        <v>63345.705213358066</v>
      </c>
      <c r="AB199" s="186">
        <v>658645.92043283617</v>
      </c>
      <c r="AC199" s="186">
        <v>0</v>
      </c>
      <c r="AD199" s="182">
        <v>0</v>
      </c>
      <c r="AE199" s="186">
        <v>130091.65189449907</v>
      </c>
      <c r="AF199" s="186">
        <v>1395983.4158874657</v>
      </c>
      <c r="AG199" s="206">
        <v>9815342.7199311983</v>
      </c>
    </row>
    <row r="200" spans="1:33" s="51" customFormat="1" x14ac:dyDescent="0.25">
      <c r="A200" s="97">
        <v>608</v>
      </c>
      <c r="B200" s="178" t="s">
        <v>205</v>
      </c>
      <c r="C200" s="157">
        <v>2063</v>
      </c>
      <c r="D200" s="151">
        <v>1.2303726155456349</v>
      </c>
      <c r="E200" s="47">
        <v>98</v>
      </c>
      <c r="F200" s="47">
        <v>855</v>
      </c>
      <c r="G200" s="488">
        <v>0.11461988304093568</v>
      </c>
      <c r="H200" s="490">
        <v>0.87981001182198559</v>
      </c>
      <c r="I200" s="180">
        <v>0</v>
      </c>
      <c r="J200" s="182">
        <v>2</v>
      </c>
      <c r="K200" s="15">
        <v>21</v>
      </c>
      <c r="L200" s="198">
        <v>1.0179350460494426E-2</v>
      </c>
      <c r="M200" s="490">
        <v>7.3964191061345001E-3</v>
      </c>
      <c r="N200" s="200">
        <v>301.18</v>
      </c>
      <c r="O200" s="199">
        <v>6.8497244172919851</v>
      </c>
      <c r="P200" s="490">
        <v>2.6571980588102102</v>
      </c>
      <c r="Q200" s="180">
        <v>0</v>
      </c>
      <c r="R200" s="180">
        <v>0</v>
      </c>
      <c r="S200" s="15">
        <v>559</v>
      </c>
      <c r="T200" s="15">
        <v>88</v>
      </c>
      <c r="U200" s="185">
        <v>0.15742397137745975</v>
      </c>
      <c r="V200" s="491">
        <v>0.10340002261666889</v>
      </c>
      <c r="W200" s="201">
        <v>3374919.5404997263</v>
      </c>
      <c r="X200" s="186">
        <v>187567.06594053408</v>
      </c>
      <c r="Y200" s="186">
        <v>0</v>
      </c>
      <c r="Z200" s="186">
        <v>0</v>
      </c>
      <c r="AA200" s="186">
        <v>34144.034638218924</v>
      </c>
      <c r="AB200" s="186">
        <v>246680.98178964588</v>
      </c>
      <c r="AC200" s="186">
        <v>0</v>
      </c>
      <c r="AD200" s="182">
        <v>0</v>
      </c>
      <c r="AE200" s="186">
        <v>97574.202706388329</v>
      </c>
      <c r="AF200" s="186">
        <v>565966.28507478721</v>
      </c>
      <c r="AG200" s="206">
        <v>3940885.8255745135</v>
      </c>
    </row>
    <row r="201" spans="1:33" s="51" customFormat="1" x14ac:dyDescent="0.25">
      <c r="A201" s="178">
        <v>609</v>
      </c>
      <c r="B201" s="178" t="s">
        <v>206</v>
      </c>
      <c r="C201" s="157">
        <v>83684</v>
      </c>
      <c r="D201" s="151">
        <v>1.0263569868060989</v>
      </c>
      <c r="E201" s="47">
        <v>5827</v>
      </c>
      <c r="F201" s="47">
        <v>38496</v>
      </c>
      <c r="G201" s="488">
        <v>0.15136637572734829</v>
      </c>
      <c r="H201" s="490">
        <v>1.1618721750969454</v>
      </c>
      <c r="I201" s="180">
        <v>0</v>
      </c>
      <c r="J201" s="182">
        <v>466</v>
      </c>
      <c r="K201" s="15">
        <v>3090</v>
      </c>
      <c r="L201" s="198">
        <v>3.6924621194015579E-2</v>
      </c>
      <c r="M201" s="490">
        <v>3.4141689839655653E-2</v>
      </c>
      <c r="N201" s="200">
        <v>1156.0999999999999</v>
      </c>
      <c r="O201" s="199">
        <v>72.384741804342184</v>
      </c>
      <c r="P201" s="490">
        <v>0.25144904811860946</v>
      </c>
      <c r="Q201" s="180">
        <v>3</v>
      </c>
      <c r="R201" s="180">
        <v>916</v>
      </c>
      <c r="S201" s="15">
        <v>24503</v>
      </c>
      <c r="T201" s="15">
        <v>3009</v>
      </c>
      <c r="U201" s="185">
        <v>0.12280128963800351</v>
      </c>
      <c r="V201" s="491">
        <v>6.8777340877212642E-2</v>
      </c>
      <c r="W201" s="201">
        <v>114200607.18149063</v>
      </c>
      <c r="X201" s="186">
        <v>10047759.681157993</v>
      </c>
      <c r="Y201" s="186">
        <v>0</v>
      </c>
      <c r="Z201" s="186">
        <v>0</v>
      </c>
      <c r="AA201" s="186">
        <v>6393247.8616697574</v>
      </c>
      <c r="AB201" s="186">
        <v>946901.79642409715</v>
      </c>
      <c r="AC201" s="186">
        <v>0</v>
      </c>
      <c r="AD201" s="182">
        <v>293807</v>
      </c>
      <c r="AE201" s="186">
        <v>2632709.6247011456</v>
      </c>
      <c r="AF201" s="186">
        <v>20314425.963952988</v>
      </c>
      <c r="AG201" s="206">
        <v>134515033.14544362</v>
      </c>
    </row>
    <row r="202" spans="1:33" s="51" customFormat="1" x14ac:dyDescent="0.25">
      <c r="A202" s="97">
        <v>611</v>
      </c>
      <c r="B202" s="178" t="s">
        <v>207</v>
      </c>
      <c r="C202" s="157">
        <v>5070</v>
      </c>
      <c r="D202" s="151">
        <v>0.72604235895362446</v>
      </c>
      <c r="E202" s="47">
        <v>227</v>
      </c>
      <c r="F202" s="47">
        <v>2538</v>
      </c>
      <c r="G202" s="488">
        <v>8.944050433412136E-2</v>
      </c>
      <c r="H202" s="490">
        <v>0.68653578321541175</v>
      </c>
      <c r="I202" s="180">
        <v>0</v>
      </c>
      <c r="J202" s="182">
        <v>115</v>
      </c>
      <c r="K202" s="15">
        <v>170</v>
      </c>
      <c r="L202" s="198">
        <v>3.3530571992110451E-2</v>
      </c>
      <c r="M202" s="490">
        <v>3.0747640637750526E-2</v>
      </c>
      <c r="N202" s="200">
        <v>146.52000000000001</v>
      </c>
      <c r="O202" s="199">
        <v>34.602784602784602</v>
      </c>
      <c r="P202" s="490">
        <v>0.52600028101635665</v>
      </c>
      <c r="Q202" s="180">
        <v>0</v>
      </c>
      <c r="R202" s="180">
        <v>0</v>
      </c>
      <c r="S202" s="15">
        <v>1715</v>
      </c>
      <c r="T202" s="15">
        <v>228</v>
      </c>
      <c r="U202" s="185">
        <v>0.13294460641399417</v>
      </c>
      <c r="V202" s="491">
        <v>7.8920657653203302E-2</v>
      </c>
      <c r="W202" s="201">
        <v>4894377.437451425</v>
      </c>
      <c r="X202" s="186">
        <v>359699.30173602689</v>
      </c>
      <c r="Y202" s="186">
        <v>0</v>
      </c>
      <c r="Z202" s="186">
        <v>0</v>
      </c>
      <c r="AA202" s="186">
        <v>348830.02133580699</v>
      </c>
      <c r="AB202" s="186">
        <v>120006.96411388177</v>
      </c>
      <c r="AC202" s="186">
        <v>0</v>
      </c>
      <c r="AD202" s="182">
        <v>0</v>
      </c>
      <c r="AE202" s="186">
        <v>183026.42822430228</v>
      </c>
      <c r="AF202" s="186">
        <v>1011562.7154100174</v>
      </c>
      <c r="AG202" s="206">
        <v>5905940.1528614424</v>
      </c>
    </row>
    <row r="203" spans="1:33" s="51" customFormat="1" x14ac:dyDescent="0.25">
      <c r="A203" s="97">
        <v>614</v>
      </c>
      <c r="B203" s="178" t="s">
        <v>208</v>
      </c>
      <c r="C203" s="157">
        <v>3117</v>
      </c>
      <c r="D203" s="151">
        <v>1.7267430375572206</v>
      </c>
      <c r="E203" s="47">
        <v>214</v>
      </c>
      <c r="F203" s="47">
        <v>1219</v>
      </c>
      <c r="G203" s="488">
        <v>0.17555373256767842</v>
      </c>
      <c r="H203" s="490">
        <v>1.3475317495359922</v>
      </c>
      <c r="I203" s="180">
        <v>0</v>
      </c>
      <c r="J203" s="182">
        <v>6</v>
      </c>
      <c r="K203" s="15">
        <v>41</v>
      </c>
      <c r="L203" s="198">
        <v>1.315367340391402E-2</v>
      </c>
      <c r="M203" s="490">
        <v>1.0370742049554094E-2</v>
      </c>
      <c r="N203" s="200">
        <v>3039.56</v>
      </c>
      <c r="O203" s="199">
        <v>1.0254773717248549</v>
      </c>
      <c r="P203" s="490">
        <v>17.748879621204043</v>
      </c>
      <c r="Q203" s="180">
        <v>0</v>
      </c>
      <c r="R203" s="180">
        <v>0</v>
      </c>
      <c r="S203" s="15">
        <v>669</v>
      </c>
      <c r="T203" s="15">
        <v>109</v>
      </c>
      <c r="U203" s="185">
        <v>0.16292974588938713</v>
      </c>
      <c r="V203" s="491">
        <v>0.10890579712859627</v>
      </c>
      <c r="W203" s="201">
        <v>7156357.9458693238</v>
      </c>
      <c r="X203" s="186">
        <v>434054.50291780313</v>
      </c>
      <c r="Y203" s="186">
        <v>0</v>
      </c>
      <c r="Z203" s="186">
        <v>0</v>
      </c>
      <c r="AA203" s="186">
        <v>72333.708738404443</v>
      </c>
      <c r="AB203" s="186">
        <v>2489546.600068185</v>
      </c>
      <c r="AC203" s="186">
        <v>0</v>
      </c>
      <c r="AD203" s="182">
        <v>0</v>
      </c>
      <c r="AE203" s="186">
        <v>155275.50486522733</v>
      </c>
      <c r="AF203" s="186">
        <v>3151210.316589619</v>
      </c>
      <c r="AG203" s="206">
        <v>10307568.262458943</v>
      </c>
    </row>
    <row r="204" spans="1:33" s="51" customFormat="1" x14ac:dyDescent="0.25">
      <c r="A204" s="97">
        <v>615</v>
      </c>
      <c r="B204" s="178" t="s">
        <v>209</v>
      </c>
      <c r="C204" s="157">
        <v>7779</v>
      </c>
      <c r="D204" s="151">
        <v>1.4880549655987267</v>
      </c>
      <c r="E204" s="47">
        <v>426</v>
      </c>
      <c r="F204" s="47">
        <v>2964</v>
      </c>
      <c r="G204" s="488">
        <v>0.1437246963562753</v>
      </c>
      <c r="H204" s="490">
        <v>1.1032154583089653</v>
      </c>
      <c r="I204" s="180">
        <v>0</v>
      </c>
      <c r="J204" s="182">
        <v>8</v>
      </c>
      <c r="K204" s="15">
        <v>188</v>
      </c>
      <c r="L204" s="198">
        <v>2.4167630800874147E-2</v>
      </c>
      <c r="M204" s="490">
        <v>2.1384699446514221E-2</v>
      </c>
      <c r="N204" s="200">
        <v>5638.35</v>
      </c>
      <c r="O204" s="199">
        <v>1.3796589427758119</v>
      </c>
      <c r="P204" s="490">
        <v>13.192444785225989</v>
      </c>
      <c r="Q204" s="180">
        <v>0</v>
      </c>
      <c r="R204" s="180">
        <v>0</v>
      </c>
      <c r="S204" s="15">
        <v>1813</v>
      </c>
      <c r="T204" s="15">
        <v>285</v>
      </c>
      <c r="U204" s="185">
        <v>0.15719801434087149</v>
      </c>
      <c r="V204" s="491">
        <v>0.10317406558008063</v>
      </c>
      <c r="W204" s="201">
        <v>15391122.117692608</v>
      </c>
      <c r="X204" s="186">
        <v>886854.89460616349</v>
      </c>
      <c r="Y204" s="186">
        <v>0</v>
      </c>
      <c r="Z204" s="186">
        <v>0</v>
      </c>
      <c r="AA204" s="186">
        <v>372238.26977736549</v>
      </c>
      <c r="AB204" s="186">
        <v>4618081.2592922831</v>
      </c>
      <c r="AC204" s="186">
        <v>0</v>
      </c>
      <c r="AD204" s="182">
        <v>0</v>
      </c>
      <c r="AE204" s="186">
        <v>367121.20090296533</v>
      </c>
      <c r="AF204" s="186">
        <v>6244295.6245787777</v>
      </c>
      <c r="AG204" s="206">
        <v>21635417.742271386</v>
      </c>
    </row>
    <row r="205" spans="1:33" s="51" customFormat="1" x14ac:dyDescent="0.25">
      <c r="A205" s="97">
        <v>616</v>
      </c>
      <c r="B205" s="178" t="s">
        <v>210</v>
      </c>
      <c r="C205" s="157">
        <v>1833</v>
      </c>
      <c r="D205" s="151">
        <v>0.9402470402951707</v>
      </c>
      <c r="E205" s="47">
        <v>98</v>
      </c>
      <c r="F205" s="47">
        <v>911</v>
      </c>
      <c r="G205" s="488">
        <v>0.10757409440175632</v>
      </c>
      <c r="H205" s="490">
        <v>0.82572728881207214</v>
      </c>
      <c r="I205" s="180">
        <v>0</v>
      </c>
      <c r="J205" s="182">
        <v>12</v>
      </c>
      <c r="K205" s="15">
        <v>56</v>
      </c>
      <c r="L205" s="198">
        <v>3.0551009274413531E-2</v>
      </c>
      <c r="M205" s="490">
        <v>2.7768077920053605E-2</v>
      </c>
      <c r="N205" s="200">
        <v>145.09</v>
      </c>
      <c r="O205" s="199">
        <v>12.633537804121579</v>
      </c>
      <c r="P205" s="490">
        <v>1.4406949745363664</v>
      </c>
      <c r="Q205" s="180">
        <v>0</v>
      </c>
      <c r="R205" s="180">
        <v>0</v>
      </c>
      <c r="S205" s="15">
        <v>572</v>
      </c>
      <c r="T205" s="15">
        <v>84</v>
      </c>
      <c r="U205" s="185">
        <v>0.14685314685314685</v>
      </c>
      <c r="V205" s="491">
        <v>9.2829198092355986E-2</v>
      </c>
      <c r="W205" s="201">
        <v>2291563.9373917463</v>
      </c>
      <c r="X205" s="186">
        <v>156411.09616136388</v>
      </c>
      <c r="Y205" s="186">
        <v>0</v>
      </c>
      <c r="Z205" s="186">
        <v>0</v>
      </c>
      <c r="AA205" s="186">
        <v>113894.40309833024</v>
      </c>
      <c r="AB205" s="186">
        <v>118835.72497463218</v>
      </c>
      <c r="AC205" s="186">
        <v>0</v>
      </c>
      <c r="AD205" s="182">
        <v>0</v>
      </c>
      <c r="AE205" s="186">
        <v>77832.720973646239</v>
      </c>
      <c r="AF205" s="186">
        <v>466973.94520797301</v>
      </c>
      <c r="AG205" s="206">
        <v>2758537.8825997193</v>
      </c>
    </row>
    <row r="206" spans="1:33" s="51" customFormat="1" x14ac:dyDescent="0.25">
      <c r="A206" s="97">
        <v>619</v>
      </c>
      <c r="B206" s="178" t="s">
        <v>211</v>
      </c>
      <c r="C206" s="157">
        <v>2785</v>
      </c>
      <c r="D206" s="151">
        <v>1.2833820647422676</v>
      </c>
      <c r="E206" s="47">
        <v>105</v>
      </c>
      <c r="F206" s="47">
        <v>1120</v>
      </c>
      <c r="G206" s="488">
        <v>9.375E-2</v>
      </c>
      <c r="H206" s="490">
        <v>0.71961501285822482</v>
      </c>
      <c r="I206" s="180">
        <v>0</v>
      </c>
      <c r="J206" s="182">
        <v>2</v>
      </c>
      <c r="K206" s="15">
        <v>64</v>
      </c>
      <c r="L206" s="198">
        <v>2.2980251346499104E-2</v>
      </c>
      <c r="M206" s="490">
        <v>2.0197319992139178E-2</v>
      </c>
      <c r="N206" s="200">
        <v>361.1</v>
      </c>
      <c r="O206" s="199">
        <v>7.7125450013846573</v>
      </c>
      <c r="P206" s="490">
        <v>2.3599310502234303</v>
      </c>
      <c r="Q206" s="180">
        <v>0</v>
      </c>
      <c r="R206" s="180">
        <v>0</v>
      </c>
      <c r="S206" s="15">
        <v>676</v>
      </c>
      <c r="T206" s="15">
        <v>110</v>
      </c>
      <c r="U206" s="185">
        <v>0.16272189349112426</v>
      </c>
      <c r="V206" s="491">
        <v>0.1086979447303334</v>
      </c>
      <c r="W206" s="201">
        <v>4752353.1336694788</v>
      </c>
      <c r="X206" s="186">
        <v>207106.56796912156</v>
      </c>
      <c r="Y206" s="186">
        <v>0</v>
      </c>
      <c r="Z206" s="186">
        <v>0</v>
      </c>
      <c r="AA206" s="186">
        <v>125867.33712430426</v>
      </c>
      <c r="AB206" s="186">
        <v>295758.35886925139</v>
      </c>
      <c r="AC206" s="186">
        <v>0</v>
      </c>
      <c r="AD206" s="182">
        <v>0</v>
      </c>
      <c r="AE206" s="186">
        <v>138471.90965175926</v>
      </c>
      <c r="AF206" s="186">
        <v>767204.17361443676</v>
      </c>
      <c r="AG206" s="206">
        <v>5519557.3072839156</v>
      </c>
    </row>
    <row r="207" spans="1:33" s="51" customFormat="1" x14ac:dyDescent="0.25">
      <c r="A207" s="97">
        <v>620</v>
      </c>
      <c r="B207" s="178" t="s">
        <v>212</v>
      </c>
      <c r="C207" s="157">
        <v>2491</v>
      </c>
      <c r="D207" s="151">
        <v>1.9598173398419441</v>
      </c>
      <c r="E207" s="47">
        <v>161</v>
      </c>
      <c r="F207" s="47">
        <v>954</v>
      </c>
      <c r="G207" s="488">
        <v>0.16876310272536688</v>
      </c>
      <c r="H207" s="490">
        <v>1.2954075982688937</v>
      </c>
      <c r="I207" s="180">
        <v>0</v>
      </c>
      <c r="J207" s="182">
        <v>4</v>
      </c>
      <c r="K207" s="15">
        <v>42</v>
      </c>
      <c r="L207" s="198">
        <v>1.6860698514652751E-2</v>
      </c>
      <c r="M207" s="490">
        <v>1.4077767160292826E-2</v>
      </c>
      <c r="N207" s="200">
        <v>2461.1999999999998</v>
      </c>
      <c r="O207" s="199">
        <v>1.0121079148382903</v>
      </c>
      <c r="P207" s="490">
        <v>17.983333751442146</v>
      </c>
      <c r="Q207" s="180">
        <v>0</v>
      </c>
      <c r="R207" s="180">
        <v>0</v>
      </c>
      <c r="S207" s="15">
        <v>540</v>
      </c>
      <c r="T207" s="15">
        <v>93</v>
      </c>
      <c r="U207" s="185">
        <v>0.17222222222222222</v>
      </c>
      <c r="V207" s="491">
        <v>0.11819827346143136</v>
      </c>
      <c r="W207" s="201">
        <v>6491078.5175190084</v>
      </c>
      <c r="X207" s="186">
        <v>333463.74622192275</v>
      </c>
      <c r="Y207" s="186">
        <v>0</v>
      </c>
      <c r="Z207" s="186">
        <v>0</v>
      </c>
      <c r="AA207" s="186">
        <v>78469.629851577003</v>
      </c>
      <c r="AB207" s="186">
        <v>2015841.7968679075</v>
      </c>
      <c r="AC207" s="186">
        <v>0</v>
      </c>
      <c r="AD207" s="182">
        <v>0</v>
      </c>
      <c r="AE207" s="186">
        <v>134679.03932859929</v>
      </c>
      <c r="AF207" s="186">
        <v>2562454.2122700065</v>
      </c>
      <c r="AG207" s="206">
        <v>9053532.7297890149</v>
      </c>
    </row>
    <row r="208" spans="1:33" s="51" customFormat="1" x14ac:dyDescent="0.25">
      <c r="A208" s="97">
        <v>623</v>
      </c>
      <c r="B208" s="178" t="s">
        <v>213</v>
      </c>
      <c r="C208" s="157">
        <v>2137</v>
      </c>
      <c r="D208" s="151">
        <v>1.639243645127489</v>
      </c>
      <c r="E208" s="47">
        <v>73</v>
      </c>
      <c r="F208" s="47">
        <v>849</v>
      </c>
      <c r="G208" s="488">
        <v>8.5983510011778563E-2</v>
      </c>
      <c r="H208" s="490">
        <v>0.66000026306902759</v>
      </c>
      <c r="I208" s="180">
        <v>0</v>
      </c>
      <c r="J208" s="182">
        <v>3</v>
      </c>
      <c r="K208" s="15">
        <v>43</v>
      </c>
      <c r="L208" s="198">
        <v>2.0121665886757137E-2</v>
      </c>
      <c r="M208" s="490">
        <v>1.7338734532397211E-2</v>
      </c>
      <c r="N208" s="200">
        <v>794.18</v>
      </c>
      <c r="O208" s="199">
        <v>2.6908257573849759</v>
      </c>
      <c r="P208" s="490">
        <v>6.7641222680659574</v>
      </c>
      <c r="Q208" s="180">
        <v>1</v>
      </c>
      <c r="R208" s="180">
        <v>0</v>
      </c>
      <c r="S208" s="15">
        <v>450</v>
      </c>
      <c r="T208" s="15">
        <v>68</v>
      </c>
      <c r="U208" s="185">
        <v>0.15111111111111111</v>
      </c>
      <c r="V208" s="491">
        <v>9.708716235032025E-2</v>
      </c>
      <c r="W208" s="201">
        <v>4657743.5164233381</v>
      </c>
      <c r="X208" s="186">
        <v>145752.86089552744</v>
      </c>
      <c r="Y208" s="186">
        <v>0</v>
      </c>
      <c r="Z208" s="186">
        <v>0</v>
      </c>
      <c r="AA208" s="186">
        <v>82911.737829313541</v>
      </c>
      <c r="AB208" s="186">
        <v>650471.81790856272</v>
      </c>
      <c r="AC208" s="186">
        <v>937010.39</v>
      </c>
      <c r="AD208" s="182">
        <v>0</v>
      </c>
      <c r="AE208" s="186">
        <v>94903.336147479815</v>
      </c>
      <c r="AF208" s="186">
        <v>1911050.1427808832</v>
      </c>
      <c r="AG208" s="206">
        <v>6568793.6592042213</v>
      </c>
    </row>
    <row r="209" spans="1:33" s="51" customFormat="1" x14ac:dyDescent="0.25">
      <c r="A209" s="97">
        <v>624</v>
      </c>
      <c r="B209" s="178" t="s">
        <v>214</v>
      </c>
      <c r="C209" s="157">
        <v>5125</v>
      </c>
      <c r="D209" s="151">
        <v>1.0152444716756663</v>
      </c>
      <c r="E209" s="47">
        <v>255</v>
      </c>
      <c r="F209" s="47">
        <v>2355</v>
      </c>
      <c r="G209" s="488">
        <v>0.10828025477707007</v>
      </c>
      <c r="H209" s="490">
        <v>0.83114770062606014</v>
      </c>
      <c r="I209" s="180">
        <v>1</v>
      </c>
      <c r="J209" s="182">
        <v>365</v>
      </c>
      <c r="K209" s="15">
        <v>192</v>
      </c>
      <c r="L209" s="198">
        <v>3.746341463414634E-2</v>
      </c>
      <c r="M209" s="490">
        <v>3.4680483279786414E-2</v>
      </c>
      <c r="N209" s="200">
        <v>324.63</v>
      </c>
      <c r="O209" s="199">
        <v>15.787203893663555</v>
      </c>
      <c r="P209" s="490">
        <v>1.1529004469447848</v>
      </c>
      <c r="Q209" s="180">
        <v>3</v>
      </c>
      <c r="R209" s="180">
        <v>188</v>
      </c>
      <c r="S209" s="15">
        <v>1610</v>
      </c>
      <c r="T209" s="15">
        <v>206</v>
      </c>
      <c r="U209" s="185">
        <v>0.12795031055900621</v>
      </c>
      <c r="V209" s="491">
        <v>7.3926361798215351E-2</v>
      </c>
      <c r="W209" s="201">
        <v>6918182.9414506713</v>
      </c>
      <c r="X209" s="186">
        <v>440190.36733632238</v>
      </c>
      <c r="Y209" s="186">
        <v>114286.9875</v>
      </c>
      <c r="Z209" s="186">
        <v>108138.5865</v>
      </c>
      <c r="AA209" s="186">
        <v>397716.04235621518</v>
      </c>
      <c r="AB209" s="186">
        <v>265887.66557664098</v>
      </c>
      <c r="AC209" s="186">
        <v>0</v>
      </c>
      <c r="AD209" s="182">
        <v>60301</v>
      </c>
      <c r="AE209" s="186">
        <v>173303.9066204158</v>
      </c>
      <c r="AF209" s="186">
        <v>1559824.5558895944</v>
      </c>
      <c r="AG209" s="206">
        <v>8478007.4973402657</v>
      </c>
    </row>
    <row r="210" spans="1:33" s="51" customFormat="1" x14ac:dyDescent="0.25">
      <c r="A210" s="97">
        <v>625</v>
      </c>
      <c r="B210" s="178" t="s">
        <v>215</v>
      </c>
      <c r="C210" s="157">
        <v>3051</v>
      </c>
      <c r="D210" s="151">
        <v>1.3746076368337068</v>
      </c>
      <c r="E210" s="47">
        <v>148</v>
      </c>
      <c r="F210" s="47">
        <v>1264</v>
      </c>
      <c r="G210" s="488">
        <v>0.11708860759493671</v>
      </c>
      <c r="H210" s="490">
        <v>0.89875967850647487</v>
      </c>
      <c r="I210" s="180">
        <v>0</v>
      </c>
      <c r="J210" s="182">
        <v>8</v>
      </c>
      <c r="K210" s="15">
        <v>92</v>
      </c>
      <c r="L210" s="198">
        <v>3.0154047853162898E-2</v>
      </c>
      <c r="M210" s="490">
        <v>2.7371116498802972E-2</v>
      </c>
      <c r="N210" s="200">
        <v>543.11</v>
      </c>
      <c r="O210" s="199">
        <v>5.6176465172801091</v>
      </c>
      <c r="P210" s="490">
        <v>3.2399821471546697</v>
      </c>
      <c r="Q210" s="180">
        <v>0</v>
      </c>
      <c r="R210" s="180">
        <v>0</v>
      </c>
      <c r="S210" s="15">
        <v>854</v>
      </c>
      <c r="T210" s="15">
        <v>90</v>
      </c>
      <c r="U210" s="185">
        <v>0.1053864168618267</v>
      </c>
      <c r="V210" s="491">
        <v>5.1362468101035841E-2</v>
      </c>
      <c r="W210" s="201">
        <v>5576330.414370928</v>
      </c>
      <c r="X210" s="186">
        <v>283370.24461459718</v>
      </c>
      <c r="Y210" s="186">
        <v>0</v>
      </c>
      <c r="Z210" s="186">
        <v>0</v>
      </c>
      <c r="AA210" s="186">
        <v>186865.36751391465</v>
      </c>
      <c r="AB210" s="186">
        <v>444833.3488936004</v>
      </c>
      <c r="AC210" s="186">
        <v>0</v>
      </c>
      <c r="AD210" s="182">
        <v>0</v>
      </c>
      <c r="AE210" s="186">
        <v>71680.865704425014</v>
      </c>
      <c r="AF210" s="186">
        <v>986749.8267265372</v>
      </c>
      <c r="AG210" s="206">
        <v>6563080.2410974652</v>
      </c>
    </row>
    <row r="211" spans="1:33" s="51" customFormat="1" x14ac:dyDescent="0.25">
      <c r="A211" s="97">
        <v>626</v>
      </c>
      <c r="B211" s="178" t="s">
        <v>216</v>
      </c>
      <c r="C211" s="157">
        <v>5033</v>
      </c>
      <c r="D211" s="151">
        <v>1.7688526929741277</v>
      </c>
      <c r="E211" s="47">
        <v>273</v>
      </c>
      <c r="F211" s="47">
        <v>1949</v>
      </c>
      <c r="G211" s="488">
        <v>0.14007183170856849</v>
      </c>
      <c r="H211" s="490">
        <v>1.0751764584110572</v>
      </c>
      <c r="I211" s="180">
        <v>0</v>
      </c>
      <c r="J211" s="182">
        <v>12</v>
      </c>
      <c r="K211" s="15">
        <v>55</v>
      </c>
      <c r="L211" s="198">
        <v>1.0927876018279357E-2</v>
      </c>
      <c r="M211" s="490">
        <v>8.144944663919431E-3</v>
      </c>
      <c r="N211" s="200">
        <v>1310.33</v>
      </c>
      <c r="O211" s="199">
        <v>3.8410171483519422</v>
      </c>
      <c r="P211" s="490">
        <v>4.738607957744386</v>
      </c>
      <c r="Q211" s="180">
        <v>0</v>
      </c>
      <c r="R211" s="180">
        <v>0</v>
      </c>
      <c r="S211" s="15">
        <v>1158</v>
      </c>
      <c r="T211" s="15">
        <v>172</v>
      </c>
      <c r="U211" s="185">
        <v>0.14853195164075994</v>
      </c>
      <c r="V211" s="491">
        <v>9.4508002879969077E-2</v>
      </c>
      <c r="W211" s="201">
        <v>11837122.351443162</v>
      </c>
      <c r="X211" s="186">
        <v>559210.26432299591</v>
      </c>
      <c r="Y211" s="186">
        <v>0</v>
      </c>
      <c r="Z211" s="186">
        <v>0</v>
      </c>
      <c r="AA211" s="186">
        <v>91729.529740259735</v>
      </c>
      <c r="AB211" s="186">
        <v>1073223.6233097373</v>
      </c>
      <c r="AC211" s="186">
        <v>0</v>
      </c>
      <c r="AD211" s="182">
        <v>0</v>
      </c>
      <c r="AE211" s="186">
        <v>217575.83845913</v>
      </c>
      <c r="AF211" s="186">
        <v>1941739.2558321226</v>
      </c>
      <c r="AG211" s="206">
        <v>13778861.607275285</v>
      </c>
    </row>
    <row r="212" spans="1:33" s="51" customFormat="1" x14ac:dyDescent="0.25">
      <c r="A212" s="97">
        <v>630</v>
      </c>
      <c r="B212" s="178" t="s">
        <v>217</v>
      </c>
      <c r="C212" s="157">
        <v>1593</v>
      </c>
      <c r="D212" s="151">
        <v>1.1985597341567433</v>
      </c>
      <c r="E212" s="47">
        <v>59</v>
      </c>
      <c r="F212" s="47">
        <v>641</v>
      </c>
      <c r="G212" s="488">
        <v>9.2043681747269887E-2</v>
      </c>
      <c r="H212" s="490">
        <v>0.70651749572351974</v>
      </c>
      <c r="I212" s="180">
        <v>0</v>
      </c>
      <c r="J212" s="182">
        <v>1</v>
      </c>
      <c r="K212" s="15">
        <v>40</v>
      </c>
      <c r="L212" s="198">
        <v>2.5109855618330193E-2</v>
      </c>
      <c r="M212" s="490">
        <v>2.2326924263970267E-2</v>
      </c>
      <c r="N212" s="200">
        <v>810.21</v>
      </c>
      <c r="O212" s="199">
        <v>1.9661569222794089</v>
      </c>
      <c r="P212" s="490">
        <v>9.2571829942811767</v>
      </c>
      <c r="Q212" s="180">
        <v>0</v>
      </c>
      <c r="R212" s="180">
        <v>0</v>
      </c>
      <c r="S212" s="15">
        <v>373</v>
      </c>
      <c r="T212" s="15">
        <v>38</v>
      </c>
      <c r="U212" s="185">
        <v>0.10187667560321716</v>
      </c>
      <c r="V212" s="491">
        <v>4.7852726842426294E-2</v>
      </c>
      <c r="W212" s="201">
        <v>2538650.9870110755</v>
      </c>
      <c r="X212" s="186">
        <v>116307.34818685317</v>
      </c>
      <c r="Y212" s="186">
        <v>0</v>
      </c>
      <c r="Z212" s="186">
        <v>0</v>
      </c>
      <c r="AA212" s="186">
        <v>79586.384100185518</v>
      </c>
      <c r="AB212" s="186">
        <v>663601.16294504609</v>
      </c>
      <c r="AC212" s="186">
        <v>0</v>
      </c>
      <c r="AD212" s="182">
        <v>0</v>
      </c>
      <c r="AE212" s="186">
        <v>34868.849339434375</v>
      </c>
      <c r="AF212" s="186">
        <v>894363.74457151955</v>
      </c>
      <c r="AG212" s="206">
        <v>3433014.731582595</v>
      </c>
    </row>
    <row r="213" spans="1:33" s="51" customFormat="1" x14ac:dyDescent="0.25">
      <c r="A213" s="97">
        <v>631</v>
      </c>
      <c r="B213" s="178" t="s">
        <v>218</v>
      </c>
      <c r="C213" s="157">
        <v>1994</v>
      </c>
      <c r="D213" s="151">
        <v>0.95215170047291309</v>
      </c>
      <c r="E213" s="47">
        <v>88</v>
      </c>
      <c r="F213" s="47">
        <v>939</v>
      </c>
      <c r="G213" s="488">
        <v>9.3716719914802987E-2</v>
      </c>
      <c r="H213" s="490">
        <v>0.71935955846956379</v>
      </c>
      <c r="I213" s="180">
        <v>0</v>
      </c>
      <c r="J213" s="182">
        <v>7</v>
      </c>
      <c r="K213" s="15">
        <v>43</v>
      </c>
      <c r="L213" s="198">
        <v>2.156469408224674E-2</v>
      </c>
      <c r="M213" s="490">
        <v>1.8781762727886814E-2</v>
      </c>
      <c r="N213" s="200">
        <v>143.51</v>
      </c>
      <c r="O213" s="199">
        <v>13.894502125287437</v>
      </c>
      <c r="P213" s="490">
        <v>1.3099479391843725</v>
      </c>
      <c r="Q213" s="180">
        <v>0</v>
      </c>
      <c r="R213" s="180">
        <v>0</v>
      </c>
      <c r="S213" s="15">
        <v>582</v>
      </c>
      <c r="T213" s="15">
        <v>82</v>
      </c>
      <c r="U213" s="185">
        <v>0.14089347079037801</v>
      </c>
      <c r="V213" s="491">
        <v>8.6869522029587143E-2</v>
      </c>
      <c r="W213" s="201">
        <v>2524403.8883016924</v>
      </c>
      <c r="X213" s="186">
        <v>148231.20184385599</v>
      </c>
      <c r="Y213" s="186">
        <v>0</v>
      </c>
      <c r="Z213" s="186">
        <v>0</v>
      </c>
      <c r="AA213" s="186">
        <v>83802.235176252318</v>
      </c>
      <c r="AB213" s="186">
        <v>117541.62858301373</v>
      </c>
      <c r="AC213" s="186">
        <v>0</v>
      </c>
      <c r="AD213" s="182">
        <v>0</v>
      </c>
      <c r="AE213" s="186">
        <v>79233.298392946861</v>
      </c>
      <c r="AF213" s="186">
        <v>428808.36399606848</v>
      </c>
      <c r="AG213" s="206">
        <v>2953212.2522977609</v>
      </c>
    </row>
    <row r="214" spans="1:33" s="51" customFormat="1" x14ac:dyDescent="0.25">
      <c r="A214" s="97">
        <v>635</v>
      </c>
      <c r="B214" s="178" t="s">
        <v>219</v>
      </c>
      <c r="C214" s="157">
        <v>6415</v>
      </c>
      <c r="D214" s="151">
        <v>1.1771518609814808</v>
      </c>
      <c r="E214" s="47">
        <v>288</v>
      </c>
      <c r="F214" s="47">
        <v>2815</v>
      </c>
      <c r="G214" s="488">
        <v>0.10230905861456484</v>
      </c>
      <c r="H214" s="490">
        <v>0.78531343499128481</v>
      </c>
      <c r="I214" s="180">
        <v>0</v>
      </c>
      <c r="J214" s="182">
        <v>27</v>
      </c>
      <c r="K214" s="15">
        <v>167</v>
      </c>
      <c r="L214" s="198">
        <v>2.603273577552611E-2</v>
      </c>
      <c r="M214" s="490">
        <v>2.3249804421166184E-2</v>
      </c>
      <c r="N214" s="200">
        <v>560.70000000000005</v>
      </c>
      <c r="O214" s="199">
        <v>11.441055823078294</v>
      </c>
      <c r="P214" s="490">
        <v>1.5908561855190773</v>
      </c>
      <c r="Q214" s="180">
        <v>0</v>
      </c>
      <c r="R214" s="180">
        <v>0</v>
      </c>
      <c r="S214" s="15">
        <v>1797</v>
      </c>
      <c r="T214" s="15">
        <v>240</v>
      </c>
      <c r="U214" s="185">
        <v>0.13355592654424039</v>
      </c>
      <c r="V214" s="491">
        <v>7.9531977783449531E-2</v>
      </c>
      <c r="W214" s="201">
        <v>10040531.277209429</v>
      </c>
      <c r="X214" s="186">
        <v>520604.77273637598</v>
      </c>
      <c r="Y214" s="186">
        <v>0</v>
      </c>
      <c r="Z214" s="186">
        <v>0</v>
      </c>
      <c r="AA214" s="186">
        <v>333741.38447124301</v>
      </c>
      <c r="AB214" s="186">
        <v>459240.40935471957</v>
      </c>
      <c r="AC214" s="186">
        <v>0</v>
      </c>
      <c r="AD214" s="182">
        <v>0</v>
      </c>
      <c r="AE214" s="186">
        <v>233374.60333648068</v>
      </c>
      <c r="AF214" s="186">
        <v>1546961.169898821</v>
      </c>
      <c r="AG214" s="206">
        <v>11587492.44710825</v>
      </c>
    </row>
    <row r="215" spans="1:33" s="51" customFormat="1" x14ac:dyDescent="0.25">
      <c r="A215" s="97">
        <v>636</v>
      </c>
      <c r="B215" s="178" t="s">
        <v>220</v>
      </c>
      <c r="C215" s="157">
        <v>8229</v>
      </c>
      <c r="D215" s="151">
        <v>0.99336083550801668</v>
      </c>
      <c r="E215" s="47">
        <v>380</v>
      </c>
      <c r="F215" s="47">
        <v>3722</v>
      </c>
      <c r="G215" s="488">
        <v>0.10209564750134337</v>
      </c>
      <c r="H215" s="490">
        <v>0.78367531402077861</v>
      </c>
      <c r="I215" s="180">
        <v>0</v>
      </c>
      <c r="J215" s="182">
        <v>48</v>
      </c>
      <c r="K215" s="15">
        <v>332</v>
      </c>
      <c r="L215" s="198">
        <v>4.0345120913841293E-2</v>
      </c>
      <c r="M215" s="490">
        <v>3.7562189559481367E-2</v>
      </c>
      <c r="N215" s="200">
        <v>749.94</v>
      </c>
      <c r="O215" s="199">
        <v>10.972877830226418</v>
      </c>
      <c r="P215" s="490">
        <v>1.6587329875190631</v>
      </c>
      <c r="Q215" s="180">
        <v>0</v>
      </c>
      <c r="R215" s="180">
        <v>0</v>
      </c>
      <c r="S215" s="15">
        <v>2453</v>
      </c>
      <c r="T215" s="15">
        <v>434</v>
      </c>
      <c r="U215" s="185">
        <v>0.17692621280065227</v>
      </c>
      <c r="V215" s="491">
        <v>0.1229022640398614</v>
      </c>
      <c r="W215" s="201">
        <v>10868800.940276122</v>
      </c>
      <c r="X215" s="186">
        <v>666425.62219901581</v>
      </c>
      <c r="Y215" s="186">
        <v>0</v>
      </c>
      <c r="Z215" s="186">
        <v>0</v>
      </c>
      <c r="AA215" s="186">
        <v>691659.04539888678</v>
      </c>
      <c r="AB215" s="186">
        <v>614237.11894324666</v>
      </c>
      <c r="AC215" s="186">
        <v>0</v>
      </c>
      <c r="AD215" s="182">
        <v>0</v>
      </c>
      <c r="AE215" s="186">
        <v>462617.54031522624</v>
      </c>
      <c r="AF215" s="186">
        <v>2434939.3268563747</v>
      </c>
      <c r="AG215" s="206">
        <v>13303740.267132496</v>
      </c>
    </row>
    <row r="216" spans="1:33" s="51" customFormat="1" x14ac:dyDescent="0.25">
      <c r="A216" s="97">
        <v>638</v>
      </c>
      <c r="B216" s="178" t="s">
        <v>221</v>
      </c>
      <c r="C216" s="157">
        <v>50619</v>
      </c>
      <c r="D216" s="151">
        <v>0.88142790703784324</v>
      </c>
      <c r="E216" s="47">
        <v>2940</v>
      </c>
      <c r="F216" s="47">
        <v>24789</v>
      </c>
      <c r="G216" s="488">
        <v>0.11860099237565049</v>
      </c>
      <c r="H216" s="490">
        <v>0.91036858296962075</v>
      </c>
      <c r="I216" s="180">
        <v>1</v>
      </c>
      <c r="J216" s="182">
        <v>14554</v>
      </c>
      <c r="K216" s="15">
        <v>3677</v>
      </c>
      <c r="L216" s="198">
        <v>7.2640708034532486E-2</v>
      </c>
      <c r="M216" s="490">
        <v>6.9857776680172567E-2</v>
      </c>
      <c r="N216" s="200">
        <v>654.54999999999995</v>
      </c>
      <c r="O216" s="199">
        <v>77.334046291345203</v>
      </c>
      <c r="P216" s="490">
        <v>0.23535655119406476</v>
      </c>
      <c r="Q216" s="180">
        <v>3</v>
      </c>
      <c r="R216" s="180">
        <v>1723</v>
      </c>
      <c r="S216" s="15">
        <v>16385</v>
      </c>
      <c r="T216" s="15">
        <v>2275</v>
      </c>
      <c r="U216" s="185">
        <v>0.13884650595056455</v>
      </c>
      <c r="V216" s="491">
        <v>8.482255718977369E-2</v>
      </c>
      <c r="W216" s="201">
        <v>59323654.511337608</v>
      </c>
      <c r="X216" s="186">
        <v>4762108.4341203962</v>
      </c>
      <c r="Y216" s="186">
        <v>1128798.6381000001</v>
      </c>
      <c r="Z216" s="186">
        <v>4311915.0354000004</v>
      </c>
      <c r="AA216" s="186">
        <v>7912658.4409461962</v>
      </c>
      <c r="AB216" s="186">
        <v>536108.09692015639</v>
      </c>
      <c r="AC216" s="186">
        <v>0</v>
      </c>
      <c r="AD216" s="182">
        <v>552652.25</v>
      </c>
      <c r="AE216" s="186">
        <v>1963993.6171012472</v>
      </c>
      <c r="AF216" s="186">
        <v>21168234.512587994</v>
      </c>
      <c r="AG216" s="206">
        <v>80491889.023925602</v>
      </c>
    </row>
    <row r="217" spans="1:33" s="51" customFormat="1" x14ac:dyDescent="0.25">
      <c r="A217" s="97">
        <v>678</v>
      </c>
      <c r="B217" s="178" t="s">
        <v>222</v>
      </c>
      <c r="C217" s="157">
        <v>24353</v>
      </c>
      <c r="D217" s="151">
        <v>1.3872616770455652</v>
      </c>
      <c r="E217" s="47">
        <v>1493</v>
      </c>
      <c r="F217" s="47">
        <v>10240</v>
      </c>
      <c r="G217" s="488">
        <v>0.14580078125000001</v>
      </c>
      <c r="H217" s="490">
        <v>1.119151264788885</v>
      </c>
      <c r="I217" s="180">
        <v>0</v>
      </c>
      <c r="J217" s="182">
        <v>15</v>
      </c>
      <c r="K217" s="15">
        <v>739</v>
      </c>
      <c r="L217" s="198">
        <v>3.0345337330103066E-2</v>
      </c>
      <c r="M217" s="490">
        <v>2.7562405975743141E-2</v>
      </c>
      <c r="N217" s="200">
        <v>1015.34</v>
      </c>
      <c r="O217" s="199">
        <v>23.985069040912403</v>
      </c>
      <c r="P217" s="490">
        <v>0.75885019942893539</v>
      </c>
      <c r="Q217" s="180">
        <v>0</v>
      </c>
      <c r="R217" s="180">
        <v>0</v>
      </c>
      <c r="S217" s="15">
        <v>6975</v>
      </c>
      <c r="T217" s="15">
        <v>825</v>
      </c>
      <c r="U217" s="185">
        <v>0.11827956989247312</v>
      </c>
      <c r="V217" s="491">
        <v>6.4255621131682261E-2</v>
      </c>
      <c r="W217" s="201">
        <v>44919860.302274548</v>
      </c>
      <c r="X217" s="186">
        <v>2816499.7422500602</v>
      </c>
      <c r="Y217" s="186">
        <v>0</v>
      </c>
      <c r="Z217" s="186">
        <v>0</v>
      </c>
      <c r="AA217" s="186">
        <v>1501978.419090909</v>
      </c>
      <c r="AB217" s="186">
        <v>831612.55080117891</v>
      </c>
      <c r="AC217" s="186">
        <v>0</v>
      </c>
      <c r="AD217" s="182">
        <v>0</v>
      </c>
      <c r="AE217" s="186">
        <v>715778.65682827157</v>
      </c>
      <c r="AF217" s="186">
        <v>5865869.3689704239</v>
      </c>
      <c r="AG217" s="206">
        <v>50785729.671244971</v>
      </c>
    </row>
    <row r="218" spans="1:33" s="51" customFormat="1" x14ac:dyDescent="0.25">
      <c r="A218" s="97">
        <v>680</v>
      </c>
      <c r="B218" s="178" t="s">
        <v>223</v>
      </c>
      <c r="C218" s="157">
        <v>24407</v>
      </c>
      <c r="D218" s="151">
        <v>0.96533528579349692</v>
      </c>
      <c r="E218" s="47">
        <v>1298</v>
      </c>
      <c r="F218" s="47">
        <v>11666</v>
      </c>
      <c r="G218" s="488">
        <v>0.11126350077147265</v>
      </c>
      <c r="H218" s="490">
        <v>0.85404677907535353</v>
      </c>
      <c r="I218" s="180">
        <v>0</v>
      </c>
      <c r="J218" s="182">
        <v>334</v>
      </c>
      <c r="K218" s="15">
        <v>2222</v>
      </c>
      <c r="L218" s="198">
        <v>9.1039455893800955E-2</v>
      </c>
      <c r="M218" s="490">
        <v>8.8256524539441022E-2</v>
      </c>
      <c r="N218" s="200">
        <v>48.76</v>
      </c>
      <c r="O218" s="199">
        <v>500.55373256767842</v>
      </c>
      <c r="P218" s="490">
        <v>3.6361879336405202E-2</v>
      </c>
      <c r="Q218" s="180">
        <v>0</v>
      </c>
      <c r="R218" s="180">
        <v>0</v>
      </c>
      <c r="S218" s="15">
        <v>7765</v>
      </c>
      <c r="T218" s="15">
        <v>1041</v>
      </c>
      <c r="U218" s="185">
        <v>0.13406310367031551</v>
      </c>
      <c r="V218" s="491">
        <v>8.0039154909524651E-2</v>
      </c>
      <c r="W218" s="201">
        <v>31327094.809519559</v>
      </c>
      <c r="X218" s="186">
        <v>2154093.3376104352</v>
      </c>
      <c r="Y218" s="186">
        <v>0</v>
      </c>
      <c r="Z218" s="186">
        <v>0</v>
      </c>
      <c r="AA218" s="186">
        <v>4820091.9273654902</v>
      </c>
      <c r="AB218" s="186">
        <v>39936.79750336388</v>
      </c>
      <c r="AC218" s="186">
        <v>0</v>
      </c>
      <c r="AD218" s="182">
        <v>0</v>
      </c>
      <c r="AE218" s="186">
        <v>893577.13039631129</v>
      </c>
      <c r="AF218" s="186">
        <v>7907699.1928756088</v>
      </c>
      <c r="AG218" s="206">
        <v>39234794.002395168</v>
      </c>
    </row>
    <row r="219" spans="1:33" s="51" customFormat="1" x14ac:dyDescent="0.25">
      <c r="A219" s="97">
        <v>681</v>
      </c>
      <c r="B219" s="178" t="s">
        <v>224</v>
      </c>
      <c r="C219" s="157">
        <v>3364</v>
      </c>
      <c r="D219" s="151">
        <v>1.2884090192366928</v>
      </c>
      <c r="E219" s="47">
        <v>190</v>
      </c>
      <c r="F219" s="47">
        <v>1436</v>
      </c>
      <c r="G219" s="488">
        <v>0.13231197771587744</v>
      </c>
      <c r="H219" s="490">
        <v>1.0156126458166219</v>
      </c>
      <c r="I219" s="180">
        <v>0</v>
      </c>
      <c r="J219" s="182">
        <v>6</v>
      </c>
      <c r="K219" s="15">
        <v>112</v>
      </c>
      <c r="L219" s="198">
        <v>3.3293697978596909E-2</v>
      </c>
      <c r="M219" s="490">
        <v>3.0510766624236983E-2</v>
      </c>
      <c r="N219" s="200">
        <v>559.29</v>
      </c>
      <c r="O219" s="199">
        <v>6.0147687246330168</v>
      </c>
      <c r="P219" s="490">
        <v>3.0260638867912042</v>
      </c>
      <c r="Q219" s="180">
        <v>0</v>
      </c>
      <c r="R219" s="180">
        <v>0</v>
      </c>
      <c r="S219" s="15">
        <v>800</v>
      </c>
      <c r="T219" s="15">
        <v>138</v>
      </c>
      <c r="U219" s="185">
        <v>0.17249999999999999</v>
      </c>
      <c r="V219" s="491">
        <v>0.11847605123920912</v>
      </c>
      <c r="W219" s="201">
        <v>5762849.5621298011</v>
      </c>
      <c r="X219" s="186">
        <v>353063.27399407217</v>
      </c>
      <c r="Y219" s="186">
        <v>0</v>
      </c>
      <c r="Z219" s="186">
        <v>0</v>
      </c>
      <c r="AA219" s="186">
        <v>229669.43695732838</v>
      </c>
      <c r="AB219" s="186">
        <v>458085.55118245247</v>
      </c>
      <c r="AC219" s="186">
        <v>0</v>
      </c>
      <c r="AD219" s="182">
        <v>0</v>
      </c>
      <c r="AE219" s="186">
        <v>182306.31286377052</v>
      </c>
      <c r="AF219" s="186">
        <v>1223124.5749976244</v>
      </c>
      <c r="AG219" s="206">
        <v>6985974.1371274255</v>
      </c>
    </row>
    <row r="220" spans="1:33" s="51" customFormat="1" x14ac:dyDescent="0.25">
      <c r="A220" s="97">
        <v>683</v>
      </c>
      <c r="B220" s="178" t="s">
        <v>225</v>
      </c>
      <c r="C220" s="157">
        <v>3712</v>
      </c>
      <c r="D220" s="151">
        <v>1.1495997137442324</v>
      </c>
      <c r="E220" s="47">
        <v>213</v>
      </c>
      <c r="F220" s="47">
        <v>1459</v>
      </c>
      <c r="G220" s="488">
        <v>0.14599040438656613</v>
      </c>
      <c r="H220" s="490">
        <v>1.1206067917847065</v>
      </c>
      <c r="I220" s="180">
        <v>0</v>
      </c>
      <c r="J220" s="182">
        <v>3</v>
      </c>
      <c r="K220" s="15">
        <v>37</v>
      </c>
      <c r="L220" s="198">
        <v>9.9676724137931043E-3</v>
      </c>
      <c r="M220" s="490">
        <v>7.1847410594331786E-3</v>
      </c>
      <c r="N220" s="200">
        <v>3453.41</v>
      </c>
      <c r="O220" s="199">
        <v>1.0748796117460713</v>
      </c>
      <c r="P220" s="490">
        <v>16.933128348621956</v>
      </c>
      <c r="Q220" s="180">
        <v>0</v>
      </c>
      <c r="R220" s="180">
        <v>0</v>
      </c>
      <c r="S220" s="15">
        <v>805</v>
      </c>
      <c r="T220" s="15">
        <v>129</v>
      </c>
      <c r="U220" s="185">
        <v>0.16024844720496895</v>
      </c>
      <c r="V220" s="491">
        <v>0.10622449844417808</v>
      </c>
      <c r="W220" s="201">
        <v>5673906.2233945057</v>
      </c>
      <c r="X220" s="186">
        <v>429862.61376357317</v>
      </c>
      <c r="Y220" s="186">
        <v>0</v>
      </c>
      <c r="Z220" s="186">
        <v>0</v>
      </c>
      <c r="AA220" s="186">
        <v>59677.852504638227</v>
      </c>
      <c r="AB220" s="186">
        <v>2828509.7593538119</v>
      </c>
      <c r="AC220" s="186">
        <v>0</v>
      </c>
      <c r="AD220" s="182">
        <v>0</v>
      </c>
      <c r="AE220" s="186">
        <v>180363.14781078303</v>
      </c>
      <c r="AF220" s="186">
        <v>3498413.3734328076</v>
      </c>
      <c r="AG220" s="206">
        <v>9172319.5968273133</v>
      </c>
    </row>
    <row r="221" spans="1:33" s="51" customFormat="1" x14ac:dyDescent="0.25">
      <c r="A221" s="97">
        <v>684</v>
      </c>
      <c r="B221" s="178" t="s">
        <v>226</v>
      </c>
      <c r="C221" s="157">
        <v>39040</v>
      </c>
      <c r="D221" s="151">
        <v>0.9425034596577001</v>
      </c>
      <c r="E221" s="47">
        <v>2042</v>
      </c>
      <c r="F221" s="47">
        <v>18372</v>
      </c>
      <c r="G221" s="488">
        <v>0.11114739821467451</v>
      </c>
      <c r="H221" s="490">
        <v>0.85315558821771975</v>
      </c>
      <c r="I221" s="180">
        <v>0</v>
      </c>
      <c r="J221" s="182">
        <v>114</v>
      </c>
      <c r="K221" s="15">
        <v>2687</v>
      </c>
      <c r="L221" s="198">
        <v>6.8826844262295087E-2</v>
      </c>
      <c r="M221" s="490">
        <v>6.6043912907935154E-2</v>
      </c>
      <c r="N221" s="200">
        <v>496.17</v>
      </c>
      <c r="O221" s="199">
        <v>78.682709555192773</v>
      </c>
      <c r="P221" s="490">
        <v>0.23132241540621876</v>
      </c>
      <c r="Q221" s="180">
        <v>0</v>
      </c>
      <c r="R221" s="180">
        <v>0</v>
      </c>
      <c r="S221" s="15">
        <v>11770</v>
      </c>
      <c r="T221" s="15">
        <v>1843</v>
      </c>
      <c r="U221" s="185">
        <v>0.15658453695836874</v>
      </c>
      <c r="V221" s="491">
        <v>0.10256058819757788</v>
      </c>
      <c r="W221" s="201">
        <v>48923813.40917398</v>
      </c>
      <c r="X221" s="186">
        <v>3441965.444909804</v>
      </c>
      <c r="Y221" s="186">
        <v>0</v>
      </c>
      <c r="Z221" s="186">
        <v>0</v>
      </c>
      <c r="AA221" s="186">
        <v>5769480.4170315387</v>
      </c>
      <c r="AB221" s="186">
        <v>406387.21938564506</v>
      </c>
      <c r="AC221" s="186">
        <v>0</v>
      </c>
      <c r="AD221" s="182">
        <v>0</v>
      </c>
      <c r="AE221" s="186">
        <v>1831493.8364502403</v>
      </c>
      <c r="AF221" s="186">
        <v>11449326.917777233</v>
      </c>
      <c r="AG221" s="206">
        <v>60373140.326951213</v>
      </c>
    </row>
    <row r="222" spans="1:33" s="51" customFormat="1" x14ac:dyDescent="0.25">
      <c r="A222" s="97">
        <v>686</v>
      </c>
      <c r="B222" s="178" t="s">
        <v>227</v>
      </c>
      <c r="C222" s="157">
        <v>3053</v>
      </c>
      <c r="D222" s="151">
        <v>1.6073604299249111</v>
      </c>
      <c r="E222" s="47">
        <v>136</v>
      </c>
      <c r="F222" s="47">
        <v>1217</v>
      </c>
      <c r="G222" s="488">
        <v>0.11175020542317174</v>
      </c>
      <c r="H222" s="490">
        <v>0.85778267213338655</v>
      </c>
      <c r="I222" s="180">
        <v>0</v>
      </c>
      <c r="J222" s="182">
        <v>3</v>
      </c>
      <c r="K222" s="15">
        <v>74</v>
      </c>
      <c r="L222" s="198">
        <v>2.4238453979692105E-2</v>
      </c>
      <c r="M222" s="490">
        <v>2.145552262533218E-2</v>
      </c>
      <c r="N222" s="200">
        <v>538.96</v>
      </c>
      <c r="O222" s="199">
        <v>5.6646133293750927</v>
      </c>
      <c r="P222" s="490">
        <v>3.2131185955142789</v>
      </c>
      <c r="Q222" s="180">
        <v>0</v>
      </c>
      <c r="R222" s="180">
        <v>0</v>
      </c>
      <c r="S222" s="15">
        <v>745</v>
      </c>
      <c r="T222" s="15">
        <v>107</v>
      </c>
      <c r="U222" s="185">
        <v>0.1436241610738255</v>
      </c>
      <c r="V222" s="491">
        <v>8.9600212313034638E-2</v>
      </c>
      <c r="W222" s="201">
        <v>6524806.1889766287</v>
      </c>
      <c r="X222" s="186">
        <v>270627.87686572049</v>
      </c>
      <c r="Y222" s="186">
        <v>0</v>
      </c>
      <c r="Z222" s="186">
        <v>0</v>
      </c>
      <c r="AA222" s="186">
        <v>146575.03300556584</v>
      </c>
      <c r="AB222" s="186">
        <v>441434.29824472917</v>
      </c>
      <c r="AC222" s="186">
        <v>0</v>
      </c>
      <c r="AD222" s="182">
        <v>0</v>
      </c>
      <c r="AE222" s="186">
        <v>125126.98859184502</v>
      </c>
      <c r="AF222" s="186">
        <v>983764.19670786057</v>
      </c>
      <c r="AG222" s="206">
        <v>7508570.3856844893</v>
      </c>
    </row>
    <row r="223" spans="1:33" s="51" customFormat="1" x14ac:dyDescent="0.25">
      <c r="A223" s="97">
        <v>687</v>
      </c>
      <c r="B223" s="178" t="s">
        <v>228</v>
      </c>
      <c r="C223" s="157">
        <v>1561</v>
      </c>
      <c r="D223" s="151">
        <v>2.0012424413947585</v>
      </c>
      <c r="E223" s="47">
        <v>72</v>
      </c>
      <c r="F223" s="47">
        <v>569</v>
      </c>
      <c r="G223" s="488">
        <v>0.1265377855887522</v>
      </c>
      <c r="H223" s="490">
        <v>0.97129056217067955</v>
      </c>
      <c r="I223" s="180">
        <v>0</v>
      </c>
      <c r="J223" s="182">
        <v>0</v>
      </c>
      <c r="K223" s="15">
        <v>18</v>
      </c>
      <c r="L223" s="198">
        <v>1.1531069827033953E-2</v>
      </c>
      <c r="M223" s="490">
        <v>8.7481384726740274E-3</v>
      </c>
      <c r="N223" s="200">
        <v>1150.6400000000001</v>
      </c>
      <c r="O223" s="199">
        <v>1.3566363067510254</v>
      </c>
      <c r="P223" s="490">
        <v>13.416325609479273</v>
      </c>
      <c r="Q223" s="180">
        <v>0</v>
      </c>
      <c r="R223" s="180">
        <v>0</v>
      </c>
      <c r="S223" s="15">
        <v>339</v>
      </c>
      <c r="T223" s="15">
        <v>77</v>
      </c>
      <c r="U223" s="185">
        <v>0.22713864306784662</v>
      </c>
      <c r="V223" s="491">
        <v>0.17311469430705576</v>
      </c>
      <c r="W223" s="201">
        <v>4153652.3728615129</v>
      </c>
      <c r="X223" s="186">
        <v>156682.51321045487</v>
      </c>
      <c r="Y223" s="186">
        <v>0</v>
      </c>
      <c r="Z223" s="186">
        <v>0</v>
      </c>
      <c r="AA223" s="186">
        <v>30557.136233766236</v>
      </c>
      <c r="AB223" s="186">
        <v>942429.79243787145</v>
      </c>
      <c r="AC223" s="186">
        <v>0</v>
      </c>
      <c r="AD223" s="182">
        <v>0</v>
      </c>
      <c r="AE223" s="186">
        <v>123609.53873656612</v>
      </c>
      <c r="AF223" s="186">
        <v>1253278.9806186594</v>
      </c>
      <c r="AG223" s="206">
        <v>5406931.3534801723</v>
      </c>
    </row>
    <row r="224" spans="1:33" s="51" customFormat="1" x14ac:dyDescent="0.25">
      <c r="A224" s="97">
        <v>689</v>
      </c>
      <c r="B224" s="178" t="s">
        <v>229</v>
      </c>
      <c r="C224" s="157">
        <v>3146</v>
      </c>
      <c r="D224" s="151">
        <v>1.7268790654486397</v>
      </c>
      <c r="E224" s="47">
        <v>210</v>
      </c>
      <c r="F224" s="47">
        <v>1251</v>
      </c>
      <c r="G224" s="488">
        <v>0.16786570743405277</v>
      </c>
      <c r="H224" s="490">
        <v>1.2885192876118494</v>
      </c>
      <c r="I224" s="180">
        <v>0</v>
      </c>
      <c r="J224" s="182">
        <v>3</v>
      </c>
      <c r="K224" s="15">
        <v>80</v>
      </c>
      <c r="L224" s="198">
        <v>2.5429116338207249E-2</v>
      </c>
      <c r="M224" s="490">
        <v>2.2646184983847323E-2</v>
      </c>
      <c r="N224" s="200">
        <v>351.51</v>
      </c>
      <c r="O224" s="199">
        <v>8.9499587493954653</v>
      </c>
      <c r="P224" s="490">
        <v>2.0336489736606409</v>
      </c>
      <c r="Q224" s="180">
        <v>0</v>
      </c>
      <c r="R224" s="180">
        <v>0</v>
      </c>
      <c r="S224" s="15">
        <v>704</v>
      </c>
      <c r="T224" s="15">
        <v>116</v>
      </c>
      <c r="U224" s="185">
        <v>0.16477272727272727</v>
      </c>
      <c r="V224" s="491">
        <v>0.1107487785119364</v>
      </c>
      <c r="W224" s="201">
        <v>7223508.3986837259</v>
      </c>
      <c r="X224" s="186">
        <v>418907.46468996961</v>
      </c>
      <c r="Y224" s="186">
        <v>0</v>
      </c>
      <c r="Z224" s="186">
        <v>0</v>
      </c>
      <c r="AA224" s="186">
        <v>159421.85836734693</v>
      </c>
      <c r="AB224" s="186">
        <v>287903.68520113692</v>
      </c>
      <c r="AC224" s="186">
        <v>0</v>
      </c>
      <c r="AD224" s="182">
        <v>0</v>
      </c>
      <c r="AE224" s="186">
        <v>159372.28991576162</v>
      </c>
      <c r="AF224" s="186">
        <v>1025605.2981742164</v>
      </c>
      <c r="AG224" s="206">
        <v>8249113.6968579423</v>
      </c>
    </row>
    <row r="225" spans="1:33" s="51" customFormat="1" x14ac:dyDescent="0.25">
      <c r="A225" s="97">
        <v>691</v>
      </c>
      <c r="B225" s="178" t="s">
        <v>230</v>
      </c>
      <c r="C225" s="157">
        <v>2710</v>
      </c>
      <c r="D225" s="151">
        <v>1.5540925537389074</v>
      </c>
      <c r="E225" s="47">
        <v>89</v>
      </c>
      <c r="F225" s="47">
        <v>1101</v>
      </c>
      <c r="G225" s="488">
        <v>8.0835603996366939E-2</v>
      </c>
      <c r="H225" s="490">
        <v>0.62048548489864497</v>
      </c>
      <c r="I225" s="180">
        <v>0</v>
      </c>
      <c r="J225" s="182">
        <v>4</v>
      </c>
      <c r="K225" s="15">
        <v>8</v>
      </c>
      <c r="L225" s="198">
        <v>2.9520295202952029E-3</v>
      </c>
      <c r="M225" s="490">
        <v>1.6909816593527714E-4</v>
      </c>
      <c r="N225" s="200">
        <v>474.64</v>
      </c>
      <c r="O225" s="199">
        <v>5.7095904264284512</v>
      </c>
      <c r="P225" s="490">
        <v>3.187807367191235</v>
      </c>
      <c r="Q225" s="180">
        <v>0</v>
      </c>
      <c r="R225" s="180">
        <v>0</v>
      </c>
      <c r="S225" s="15">
        <v>675</v>
      </c>
      <c r="T225" s="15">
        <v>117</v>
      </c>
      <c r="U225" s="185">
        <v>0.17333333333333334</v>
      </c>
      <c r="V225" s="491">
        <v>0.11930938457254248</v>
      </c>
      <c r="W225" s="201">
        <v>5599815.3869293034</v>
      </c>
      <c r="X225" s="186">
        <v>173767.82872554439</v>
      </c>
      <c r="Y225" s="186">
        <v>0</v>
      </c>
      <c r="Z225" s="186">
        <v>0</v>
      </c>
      <c r="AA225" s="186">
        <v>1025.4211873840443</v>
      </c>
      <c r="AB225" s="186">
        <v>388753.10842897109</v>
      </c>
      <c r="AC225" s="186">
        <v>0</v>
      </c>
      <c r="AD225" s="182">
        <v>0</v>
      </c>
      <c r="AE225" s="186">
        <v>147896.89145307717</v>
      </c>
      <c r="AF225" s="186">
        <v>711443.24979497679</v>
      </c>
      <c r="AG225" s="206">
        <v>6311258.6367242802</v>
      </c>
    </row>
    <row r="226" spans="1:33" s="51" customFormat="1" x14ac:dyDescent="0.25">
      <c r="A226" s="97">
        <v>694</v>
      </c>
      <c r="B226" s="178" t="s">
        <v>231</v>
      </c>
      <c r="C226" s="157">
        <v>28710</v>
      </c>
      <c r="D226" s="151">
        <v>1.0034424182343005</v>
      </c>
      <c r="E226" s="47">
        <v>1500</v>
      </c>
      <c r="F226" s="47">
        <v>13629</v>
      </c>
      <c r="G226" s="488">
        <v>0.1100594320933304</v>
      </c>
      <c r="H226" s="490">
        <v>0.84480447617078269</v>
      </c>
      <c r="I226" s="180">
        <v>0</v>
      </c>
      <c r="J226" s="182">
        <v>118</v>
      </c>
      <c r="K226" s="15">
        <v>1514</v>
      </c>
      <c r="L226" s="198">
        <v>5.2734238941135492E-2</v>
      </c>
      <c r="M226" s="490">
        <v>4.9951307586775566E-2</v>
      </c>
      <c r="N226" s="200">
        <v>121.01</v>
      </c>
      <c r="O226" s="199">
        <v>237.25311957689445</v>
      </c>
      <c r="P226" s="490">
        <v>7.6715848699785538E-2</v>
      </c>
      <c r="Q226" s="180">
        <v>0</v>
      </c>
      <c r="R226" s="180">
        <v>0</v>
      </c>
      <c r="S226" s="15">
        <v>8942</v>
      </c>
      <c r="T226" s="15">
        <v>1281</v>
      </c>
      <c r="U226" s="185">
        <v>0.14325654216059047</v>
      </c>
      <c r="V226" s="491">
        <v>8.9232593399799609E-2</v>
      </c>
      <c r="W226" s="201">
        <v>38304798.97448954</v>
      </c>
      <c r="X226" s="186">
        <v>2506443.1350325998</v>
      </c>
      <c r="Y226" s="186">
        <v>0</v>
      </c>
      <c r="Z226" s="186">
        <v>0</v>
      </c>
      <c r="AA226" s="186">
        <v>3209032.772653061</v>
      </c>
      <c r="AB226" s="186">
        <v>99113.040727687927</v>
      </c>
      <c r="AC226" s="186">
        <v>0</v>
      </c>
      <c r="AD226" s="182">
        <v>0</v>
      </c>
      <c r="AE226" s="186">
        <v>1171849.5491820022</v>
      </c>
      <c r="AF226" s="186">
        <v>6986438.4975953549</v>
      </c>
      <c r="AG226" s="206">
        <v>45291237.472084895</v>
      </c>
    </row>
    <row r="227" spans="1:33" s="51" customFormat="1" x14ac:dyDescent="0.25">
      <c r="A227" s="97">
        <v>697</v>
      </c>
      <c r="B227" s="178" t="s">
        <v>232</v>
      </c>
      <c r="C227" s="157">
        <v>1235</v>
      </c>
      <c r="D227" s="151">
        <v>1.8389256673167285</v>
      </c>
      <c r="E227" s="47">
        <v>58</v>
      </c>
      <c r="F227" s="47">
        <v>517</v>
      </c>
      <c r="G227" s="488">
        <v>0.11218568665377177</v>
      </c>
      <c r="H227" s="490">
        <v>0.86112537966786928</v>
      </c>
      <c r="I227" s="180">
        <v>0</v>
      </c>
      <c r="J227" s="182">
        <v>0</v>
      </c>
      <c r="K227" s="15">
        <v>17</v>
      </c>
      <c r="L227" s="198">
        <v>1.3765182186234818E-2</v>
      </c>
      <c r="M227" s="490">
        <v>1.0982250831874893E-2</v>
      </c>
      <c r="N227" s="200">
        <v>835.82</v>
      </c>
      <c r="O227" s="199">
        <v>1.4775908688473594</v>
      </c>
      <c r="P227" s="490">
        <v>12.318074514910528</v>
      </c>
      <c r="Q227" s="180">
        <v>0</v>
      </c>
      <c r="R227" s="180">
        <v>0</v>
      </c>
      <c r="S227" s="15">
        <v>250</v>
      </c>
      <c r="T227" s="15">
        <v>26</v>
      </c>
      <c r="U227" s="185">
        <v>0.104</v>
      </c>
      <c r="V227" s="491">
        <v>4.9976051239209132E-2</v>
      </c>
      <c r="W227" s="201">
        <v>3019664.3470354206</v>
      </c>
      <c r="X227" s="186">
        <v>109901.04046757385</v>
      </c>
      <c r="Y227" s="186">
        <v>0</v>
      </c>
      <c r="Z227" s="186">
        <v>0</v>
      </c>
      <c r="AA227" s="186">
        <v>30349.561094619668</v>
      </c>
      <c r="AB227" s="186">
        <v>684576.99116615253</v>
      </c>
      <c r="AC227" s="186">
        <v>0</v>
      </c>
      <c r="AD227" s="182">
        <v>0</v>
      </c>
      <c r="AE227" s="186">
        <v>28232.156016931214</v>
      </c>
      <c r="AF227" s="186">
        <v>853059.74874527752</v>
      </c>
      <c r="AG227" s="206">
        <v>3872724.0957806981</v>
      </c>
    </row>
    <row r="228" spans="1:33" s="51" customFormat="1" x14ac:dyDescent="0.25">
      <c r="A228" s="97">
        <v>698</v>
      </c>
      <c r="B228" s="178" t="s">
        <v>233</v>
      </c>
      <c r="C228" s="157">
        <v>63528</v>
      </c>
      <c r="D228" s="151">
        <v>0.99408810458108543</v>
      </c>
      <c r="E228" s="47">
        <v>4462</v>
      </c>
      <c r="F228" s="47">
        <v>30781</v>
      </c>
      <c r="G228" s="488">
        <v>0.14495955297098859</v>
      </c>
      <c r="H228" s="490">
        <v>1.1126940861348318</v>
      </c>
      <c r="I228" s="180">
        <v>0</v>
      </c>
      <c r="J228" s="182">
        <v>129</v>
      </c>
      <c r="K228" s="15">
        <v>2267</v>
      </c>
      <c r="L228" s="198">
        <v>3.5685052260420604E-2</v>
      </c>
      <c r="M228" s="490">
        <v>3.2902120906060678E-2</v>
      </c>
      <c r="N228" s="200">
        <v>7581.51</v>
      </c>
      <c r="O228" s="199">
        <v>8.3793334045592491</v>
      </c>
      <c r="P228" s="490">
        <v>2.1721387067746747</v>
      </c>
      <c r="Q228" s="180">
        <v>0</v>
      </c>
      <c r="R228" s="180">
        <v>0</v>
      </c>
      <c r="S228" s="15">
        <v>19078</v>
      </c>
      <c r="T228" s="15">
        <v>1689</v>
      </c>
      <c r="U228" s="185">
        <v>8.8531292588321625E-2</v>
      </c>
      <c r="V228" s="491">
        <v>3.4507343827530762E-2</v>
      </c>
      <c r="W228" s="201">
        <v>83968732.7903492</v>
      </c>
      <c r="X228" s="186">
        <v>7304818.3382766321</v>
      </c>
      <c r="Y228" s="186">
        <v>0</v>
      </c>
      <c r="Z228" s="186">
        <v>0</v>
      </c>
      <c r="AA228" s="186">
        <v>4677170.2168089058</v>
      </c>
      <c r="AB228" s="186">
        <v>6209623.2493791683</v>
      </c>
      <c r="AC228" s="186">
        <v>0</v>
      </c>
      <c r="AD228" s="182">
        <v>0</v>
      </c>
      <c r="AE228" s="186">
        <v>1002748.1368408898</v>
      </c>
      <c r="AF228" s="186">
        <v>19194359.941305608</v>
      </c>
      <c r="AG228" s="206">
        <v>103163092.73165481</v>
      </c>
    </row>
    <row r="229" spans="1:33" s="51" customFormat="1" x14ac:dyDescent="0.25">
      <c r="A229" s="97">
        <v>700</v>
      </c>
      <c r="B229" s="178" t="s">
        <v>234</v>
      </c>
      <c r="C229" s="157">
        <v>4922</v>
      </c>
      <c r="D229" s="151">
        <v>1.2495213580370175</v>
      </c>
      <c r="E229" s="47">
        <v>276</v>
      </c>
      <c r="F229" s="47">
        <v>2070</v>
      </c>
      <c r="G229" s="488">
        <v>0.13333333333333333</v>
      </c>
      <c r="H229" s="490">
        <v>1.0234524627316974</v>
      </c>
      <c r="I229" s="180">
        <v>0</v>
      </c>
      <c r="J229" s="182">
        <v>12</v>
      </c>
      <c r="K229" s="15">
        <v>155</v>
      </c>
      <c r="L229" s="198">
        <v>3.1491263713937422E-2</v>
      </c>
      <c r="M229" s="490">
        <v>2.8708332359577496E-2</v>
      </c>
      <c r="N229" s="200">
        <v>942.28</v>
      </c>
      <c r="O229" s="199">
        <v>5.2235004457273844</v>
      </c>
      <c r="P229" s="490">
        <v>3.4844592460791146</v>
      </c>
      <c r="Q229" s="180">
        <v>3</v>
      </c>
      <c r="R229" s="180">
        <v>314</v>
      </c>
      <c r="S229" s="15">
        <v>1329</v>
      </c>
      <c r="T229" s="15">
        <v>167</v>
      </c>
      <c r="U229" s="185">
        <v>0.1256583897667419</v>
      </c>
      <c r="V229" s="491">
        <v>7.1634441005951038E-2</v>
      </c>
      <c r="W229" s="201">
        <v>8177354.6304961871</v>
      </c>
      <c r="X229" s="186">
        <v>520568.32844856998</v>
      </c>
      <c r="Y229" s="186">
        <v>0</v>
      </c>
      <c r="Z229" s="186">
        <v>0</v>
      </c>
      <c r="AA229" s="186">
        <v>316186.75495361775</v>
      </c>
      <c r="AB229" s="186">
        <v>771772.87841406302</v>
      </c>
      <c r="AC229" s="186">
        <v>0</v>
      </c>
      <c r="AD229" s="182">
        <v>100715.5</v>
      </c>
      <c r="AE229" s="186">
        <v>161279.30199632514</v>
      </c>
      <c r="AF229" s="186">
        <v>1870522.7638125736</v>
      </c>
      <c r="AG229" s="206">
        <v>10047877.394308761</v>
      </c>
    </row>
    <row r="230" spans="1:33" s="51" customFormat="1" x14ac:dyDescent="0.25">
      <c r="A230" s="97">
        <v>702</v>
      </c>
      <c r="B230" s="178" t="s">
        <v>235</v>
      </c>
      <c r="C230" s="157">
        <v>4215</v>
      </c>
      <c r="D230" s="151">
        <v>1.3535193256868419</v>
      </c>
      <c r="E230" s="47">
        <v>184</v>
      </c>
      <c r="F230" s="47">
        <v>1698</v>
      </c>
      <c r="G230" s="488">
        <v>0.10836277974087162</v>
      </c>
      <c r="H230" s="490">
        <v>0.83178115345685666</v>
      </c>
      <c r="I230" s="180">
        <v>0</v>
      </c>
      <c r="J230" s="182">
        <v>13</v>
      </c>
      <c r="K230" s="15">
        <v>56</v>
      </c>
      <c r="L230" s="198">
        <v>1.32858837485172E-2</v>
      </c>
      <c r="M230" s="490">
        <v>1.0502952394157274E-2</v>
      </c>
      <c r="N230" s="200">
        <v>776.98</v>
      </c>
      <c r="O230" s="199">
        <v>5.4248500604906171</v>
      </c>
      <c r="P230" s="490">
        <v>3.35512949151761</v>
      </c>
      <c r="Q230" s="180">
        <v>0</v>
      </c>
      <c r="R230" s="180">
        <v>0</v>
      </c>
      <c r="S230" s="15">
        <v>1013</v>
      </c>
      <c r="T230" s="15">
        <v>135</v>
      </c>
      <c r="U230" s="185">
        <v>0.13326752221125371</v>
      </c>
      <c r="V230" s="491">
        <v>7.9243573450462845E-2</v>
      </c>
      <c r="W230" s="201">
        <v>7585593.7319301981</v>
      </c>
      <c r="X230" s="186">
        <v>362305.6544385461</v>
      </c>
      <c r="Y230" s="186">
        <v>0</v>
      </c>
      <c r="Z230" s="186">
        <v>0</v>
      </c>
      <c r="AA230" s="186">
        <v>99061.083654916511</v>
      </c>
      <c r="AB230" s="186">
        <v>636384.18630360276</v>
      </c>
      <c r="AC230" s="186">
        <v>0</v>
      </c>
      <c r="AD230" s="182">
        <v>0</v>
      </c>
      <c r="AE230" s="186">
        <v>152783.61447490068</v>
      </c>
      <c r="AF230" s="186">
        <v>1250534.5388719663</v>
      </c>
      <c r="AG230" s="206">
        <v>8836128.2708021645</v>
      </c>
    </row>
    <row r="231" spans="1:33" s="51" customFormat="1" x14ac:dyDescent="0.25">
      <c r="A231" s="97">
        <v>704</v>
      </c>
      <c r="B231" s="178" t="s">
        <v>236</v>
      </c>
      <c r="C231" s="157">
        <v>6354</v>
      </c>
      <c r="D231" s="151">
        <v>0.72134275151301153</v>
      </c>
      <c r="E231" s="47">
        <v>237</v>
      </c>
      <c r="F231" s="47">
        <v>3127</v>
      </c>
      <c r="G231" s="488">
        <v>7.5791493444195709E-2</v>
      </c>
      <c r="H231" s="490">
        <v>0.58176742964681549</v>
      </c>
      <c r="I231" s="180">
        <v>0</v>
      </c>
      <c r="J231" s="182">
        <v>106</v>
      </c>
      <c r="K231" s="15">
        <v>157</v>
      </c>
      <c r="L231" s="198">
        <v>2.4708844822159268E-2</v>
      </c>
      <c r="M231" s="490">
        <v>2.1925913467799343E-2</v>
      </c>
      <c r="N231" s="200">
        <v>127.15</v>
      </c>
      <c r="O231" s="199">
        <v>49.972473456547384</v>
      </c>
      <c r="P231" s="490">
        <v>0.36422200395662946</v>
      </c>
      <c r="Q231" s="180">
        <v>0</v>
      </c>
      <c r="R231" s="180">
        <v>0</v>
      </c>
      <c r="S231" s="15">
        <v>2248</v>
      </c>
      <c r="T231" s="15">
        <v>197</v>
      </c>
      <c r="U231" s="185">
        <v>8.7633451957295369E-2</v>
      </c>
      <c r="V231" s="491">
        <v>3.3609503196504506E-2</v>
      </c>
      <c r="W231" s="201">
        <v>6094196.0548408041</v>
      </c>
      <c r="X231" s="186">
        <v>382001.50262582593</v>
      </c>
      <c r="Y231" s="186">
        <v>0</v>
      </c>
      <c r="Z231" s="186">
        <v>0</v>
      </c>
      <c r="AA231" s="186">
        <v>311744.64697588125</v>
      </c>
      <c r="AB231" s="186">
        <v>104141.99759131906</v>
      </c>
      <c r="AC231" s="186">
        <v>0</v>
      </c>
      <c r="AD231" s="182">
        <v>0</v>
      </c>
      <c r="AE231" s="186">
        <v>97684.228981929919</v>
      </c>
      <c r="AF231" s="186">
        <v>895572.37617495656</v>
      </c>
      <c r="AG231" s="206">
        <v>6989768.4310157606</v>
      </c>
    </row>
    <row r="232" spans="1:33" s="51" customFormat="1" x14ac:dyDescent="0.25">
      <c r="A232" s="97">
        <v>707</v>
      </c>
      <c r="B232" s="178" t="s">
        <v>237</v>
      </c>
      <c r="C232" s="157">
        <v>2066</v>
      </c>
      <c r="D232" s="151">
        <v>1.7783866523385734</v>
      </c>
      <c r="E232" s="47">
        <v>134</v>
      </c>
      <c r="F232" s="47">
        <v>798</v>
      </c>
      <c r="G232" s="488">
        <v>0.16791979949874686</v>
      </c>
      <c r="H232" s="490">
        <v>1.2889344925380399</v>
      </c>
      <c r="I232" s="180">
        <v>0</v>
      </c>
      <c r="J232" s="182">
        <v>2</v>
      </c>
      <c r="K232" s="15">
        <v>71</v>
      </c>
      <c r="L232" s="198">
        <v>3.4365924491771539E-2</v>
      </c>
      <c r="M232" s="490">
        <v>3.1582993137411614E-2</v>
      </c>
      <c r="N232" s="200">
        <v>427.61</v>
      </c>
      <c r="O232" s="199">
        <v>4.8315053436542641</v>
      </c>
      <c r="P232" s="490">
        <v>3.7671642956824192</v>
      </c>
      <c r="Q232" s="180">
        <v>3</v>
      </c>
      <c r="R232" s="180">
        <v>369</v>
      </c>
      <c r="S232" s="15">
        <v>474</v>
      </c>
      <c r="T232" s="15">
        <v>86</v>
      </c>
      <c r="U232" s="185">
        <v>0.18143459915611815</v>
      </c>
      <c r="V232" s="491">
        <v>0.12741065039532729</v>
      </c>
      <c r="W232" s="201">
        <v>4885219.099769867</v>
      </c>
      <c r="X232" s="186">
        <v>275188.08128804824</v>
      </c>
      <c r="Y232" s="186">
        <v>0</v>
      </c>
      <c r="Z232" s="186">
        <v>0</v>
      </c>
      <c r="AA232" s="186">
        <v>146008.35287569574</v>
      </c>
      <c r="AB232" s="186">
        <v>350233.26456959452</v>
      </c>
      <c r="AC232" s="186">
        <v>0</v>
      </c>
      <c r="AD232" s="182">
        <v>118356.75</v>
      </c>
      <c r="AE232" s="186">
        <v>120406.85126811404</v>
      </c>
      <c r="AF232" s="186">
        <v>1010193.3000014517</v>
      </c>
      <c r="AG232" s="206">
        <v>5895412.3997713188</v>
      </c>
    </row>
    <row r="233" spans="1:33" s="51" customFormat="1" x14ac:dyDescent="0.25">
      <c r="A233" s="97">
        <v>710</v>
      </c>
      <c r="B233" s="178" t="s">
        <v>238</v>
      </c>
      <c r="C233" s="157">
        <v>27528</v>
      </c>
      <c r="D233" s="151">
        <v>0.961431079478826</v>
      </c>
      <c r="E233" s="47">
        <v>1436</v>
      </c>
      <c r="F233" s="47">
        <v>12629</v>
      </c>
      <c r="G233" s="488">
        <v>0.11370654842030248</v>
      </c>
      <c r="H233" s="490">
        <v>0.87279935257109686</v>
      </c>
      <c r="I233" s="180">
        <v>3</v>
      </c>
      <c r="J233" s="182">
        <v>17689</v>
      </c>
      <c r="K233" s="15">
        <v>1362</v>
      </c>
      <c r="L233" s="198">
        <v>4.9476896251089801E-2</v>
      </c>
      <c r="M233" s="490">
        <v>4.6693964896729875E-2</v>
      </c>
      <c r="N233" s="200">
        <v>1148.3399999999999</v>
      </c>
      <c r="O233" s="199">
        <v>23.971994357071949</v>
      </c>
      <c r="P233" s="490">
        <v>0.7592640876641823</v>
      </c>
      <c r="Q233" s="180">
        <v>3</v>
      </c>
      <c r="R233" s="180">
        <v>1784</v>
      </c>
      <c r="S233" s="15">
        <v>8161</v>
      </c>
      <c r="T233" s="15">
        <v>1357</v>
      </c>
      <c r="U233" s="185">
        <v>0.16627864232324471</v>
      </c>
      <c r="V233" s="491">
        <v>0.11225469356245385</v>
      </c>
      <c r="W233" s="201">
        <v>35190088.240930609</v>
      </c>
      <c r="X233" s="186">
        <v>2482890.3024868229</v>
      </c>
      <c r="Y233" s="186">
        <v>613871.64720000001</v>
      </c>
      <c r="Z233" s="186">
        <v>5240721.7988999998</v>
      </c>
      <c r="AA233" s="186">
        <v>2876269.0670871986</v>
      </c>
      <c r="AB233" s="186">
        <v>940545.98123488249</v>
      </c>
      <c r="AC233" s="186">
        <v>0</v>
      </c>
      <c r="AD233" s="182">
        <v>572218</v>
      </c>
      <c r="AE233" s="186">
        <v>1413495.1342308065</v>
      </c>
      <c r="AF233" s="186">
        <v>14140011.931139715</v>
      </c>
      <c r="AG233" s="206">
        <v>49330100.172070324</v>
      </c>
    </row>
    <row r="234" spans="1:33" s="51" customFormat="1" x14ac:dyDescent="0.25">
      <c r="A234" s="97">
        <v>729</v>
      </c>
      <c r="B234" s="178" t="s">
        <v>239</v>
      </c>
      <c r="C234" s="157">
        <v>9208</v>
      </c>
      <c r="D234" s="151">
        <v>1.3591355493350674</v>
      </c>
      <c r="E234" s="47">
        <v>689</v>
      </c>
      <c r="F234" s="47">
        <v>3829</v>
      </c>
      <c r="G234" s="488">
        <v>0.17994254374510316</v>
      </c>
      <c r="H234" s="490">
        <v>1.3812197965959903</v>
      </c>
      <c r="I234" s="180">
        <v>0</v>
      </c>
      <c r="J234" s="182">
        <v>13</v>
      </c>
      <c r="K234" s="15">
        <v>108</v>
      </c>
      <c r="L234" s="198">
        <v>1.1728931364031277E-2</v>
      </c>
      <c r="M234" s="490">
        <v>8.9460000096713514E-3</v>
      </c>
      <c r="N234" s="200">
        <v>1251.71</v>
      </c>
      <c r="O234" s="199">
        <v>7.3563365316247369</v>
      </c>
      <c r="P234" s="490">
        <v>2.4742036130031737</v>
      </c>
      <c r="Q234" s="180">
        <v>0</v>
      </c>
      <c r="R234" s="180">
        <v>0</v>
      </c>
      <c r="S234" s="15">
        <v>2261</v>
      </c>
      <c r="T234" s="15">
        <v>351</v>
      </c>
      <c r="U234" s="185">
        <v>0.15524104378593542</v>
      </c>
      <c r="V234" s="491">
        <v>0.10121709502514456</v>
      </c>
      <c r="W234" s="201">
        <v>16640088.114256263</v>
      </c>
      <c r="X234" s="186">
        <v>1314306.2168083545</v>
      </c>
      <c r="Y234" s="186">
        <v>0</v>
      </c>
      <c r="Z234" s="186">
        <v>0</v>
      </c>
      <c r="AA234" s="186">
        <v>184326.72356215212</v>
      </c>
      <c r="AB234" s="186">
        <v>1025211.009083995</v>
      </c>
      <c r="AC234" s="186">
        <v>0</v>
      </c>
      <c r="AD234" s="182">
        <v>0</v>
      </c>
      <c r="AE234" s="186">
        <v>426318.6469677462</v>
      </c>
      <c r="AF234" s="186">
        <v>2950162.5964222476</v>
      </c>
      <c r="AG234" s="206">
        <v>19590250.71067851</v>
      </c>
    </row>
    <row r="235" spans="1:33" s="51" customFormat="1" x14ac:dyDescent="0.25">
      <c r="A235" s="97">
        <v>732</v>
      </c>
      <c r="B235" s="178" t="s">
        <v>240</v>
      </c>
      <c r="C235" s="157">
        <v>3407</v>
      </c>
      <c r="D235" s="151">
        <v>1.7301018367875967</v>
      </c>
      <c r="E235" s="47">
        <v>227</v>
      </c>
      <c r="F235" s="47">
        <v>1353</v>
      </c>
      <c r="G235" s="488">
        <v>0.16777531411677754</v>
      </c>
      <c r="H235" s="490">
        <v>1.2878254381380008</v>
      </c>
      <c r="I235" s="180">
        <v>0</v>
      </c>
      <c r="J235" s="182">
        <v>11</v>
      </c>
      <c r="K235" s="15">
        <v>67</v>
      </c>
      <c r="L235" s="198">
        <v>1.9665394775462284E-2</v>
      </c>
      <c r="M235" s="490">
        <v>1.6882463421102358E-2</v>
      </c>
      <c r="N235" s="200">
        <v>5729.65</v>
      </c>
      <c r="O235" s="199">
        <v>0.5946261988079552</v>
      </c>
      <c r="P235" s="490">
        <v>20</v>
      </c>
      <c r="Q235" s="180">
        <v>0</v>
      </c>
      <c r="R235" s="180">
        <v>0</v>
      </c>
      <c r="S235" s="15">
        <v>734</v>
      </c>
      <c r="T235" s="15">
        <v>124</v>
      </c>
      <c r="U235" s="185">
        <v>0.16893732970027248</v>
      </c>
      <c r="V235" s="491">
        <v>0.11491338093948161</v>
      </c>
      <c r="W235" s="201">
        <v>7837387.860409989</v>
      </c>
      <c r="X235" s="186">
        <v>453416.78180785564</v>
      </c>
      <c r="Y235" s="186">
        <v>0</v>
      </c>
      <c r="Z235" s="186">
        <v>0</v>
      </c>
      <c r="AA235" s="186">
        <v>128706.9650278293</v>
      </c>
      <c r="AB235" s="186">
        <v>3066300</v>
      </c>
      <c r="AC235" s="186">
        <v>0</v>
      </c>
      <c r="AD235" s="182">
        <v>0</v>
      </c>
      <c r="AE235" s="186">
        <v>179084.45336271348</v>
      </c>
      <c r="AF235" s="186">
        <v>3827508.200198398</v>
      </c>
      <c r="AG235" s="206">
        <v>11664896.060608387</v>
      </c>
    </row>
    <row r="236" spans="1:33" s="51" customFormat="1" x14ac:dyDescent="0.25">
      <c r="A236" s="97">
        <v>734</v>
      </c>
      <c r="B236" s="178" t="s">
        <v>241</v>
      </c>
      <c r="C236" s="157">
        <v>51562</v>
      </c>
      <c r="D236" s="151">
        <v>1.0676213501071909</v>
      </c>
      <c r="E236" s="47">
        <v>3162</v>
      </c>
      <c r="F236" s="47">
        <v>23498</v>
      </c>
      <c r="G236" s="488">
        <v>0.13456464379947231</v>
      </c>
      <c r="H236" s="490">
        <v>1.0329038706988769</v>
      </c>
      <c r="I236" s="180">
        <v>0</v>
      </c>
      <c r="J236" s="182">
        <v>607</v>
      </c>
      <c r="K236" s="15">
        <v>3332</v>
      </c>
      <c r="L236" s="198">
        <v>6.4621232690741243E-2</v>
      </c>
      <c r="M236" s="490">
        <v>6.1838301336381317E-2</v>
      </c>
      <c r="N236" s="200">
        <v>1987.21</v>
      </c>
      <c r="O236" s="199">
        <v>25.946930621323361</v>
      </c>
      <c r="P236" s="490">
        <v>0.70147312183643784</v>
      </c>
      <c r="Q236" s="180">
        <v>3</v>
      </c>
      <c r="R236" s="180">
        <v>585</v>
      </c>
      <c r="S236" s="15">
        <v>15540</v>
      </c>
      <c r="T236" s="15">
        <v>2307</v>
      </c>
      <c r="U236" s="185">
        <v>0.14845559845559844</v>
      </c>
      <c r="V236" s="491">
        <v>9.4431649694807579E-2</v>
      </c>
      <c r="W236" s="201">
        <v>73193841.929141268</v>
      </c>
      <c r="X236" s="186">
        <v>5503742.6266300073</v>
      </c>
      <c r="Y236" s="186">
        <v>0</v>
      </c>
      <c r="Z236" s="186">
        <v>0</v>
      </c>
      <c r="AA236" s="186">
        <v>7134793.4402597398</v>
      </c>
      <c r="AB236" s="186">
        <v>1627621.0698658684</v>
      </c>
      <c r="AC236" s="186">
        <v>0</v>
      </c>
      <c r="AD236" s="182">
        <v>187638.75</v>
      </c>
      <c r="AE236" s="186">
        <v>2227216.7333376533</v>
      </c>
      <c r="AF236" s="186">
        <v>16681012.620093271</v>
      </c>
      <c r="AG236" s="206">
        <v>89874854.549234539</v>
      </c>
    </row>
    <row r="237" spans="1:33" s="51" customFormat="1" x14ac:dyDescent="0.25">
      <c r="A237" s="97">
        <v>738</v>
      </c>
      <c r="B237" s="178" t="s">
        <v>242</v>
      </c>
      <c r="C237" s="157">
        <v>2950</v>
      </c>
      <c r="D237" s="151">
        <v>0.82706357952066911</v>
      </c>
      <c r="E237" s="47">
        <v>85</v>
      </c>
      <c r="F237" s="47">
        <v>1359</v>
      </c>
      <c r="G237" s="488">
        <v>6.2545989698307575E-2</v>
      </c>
      <c r="H237" s="490">
        <v>0.48009635393043204</v>
      </c>
      <c r="I237" s="180">
        <v>0</v>
      </c>
      <c r="J237" s="182">
        <v>80</v>
      </c>
      <c r="K237" s="15">
        <v>89</v>
      </c>
      <c r="L237" s="198">
        <v>3.0169491525423729E-2</v>
      </c>
      <c r="M237" s="490">
        <v>2.7386560171063803E-2</v>
      </c>
      <c r="N237" s="200">
        <v>252.63</v>
      </c>
      <c r="O237" s="199">
        <v>11.677156315560305</v>
      </c>
      <c r="P237" s="490">
        <v>1.5586906549122288</v>
      </c>
      <c r="Q237" s="180">
        <v>0</v>
      </c>
      <c r="R237" s="180">
        <v>0</v>
      </c>
      <c r="S237" s="15">
        <v>910</v>
      </c>
      <c r="T237" s="15">
        <v>120</v>
      </c>
      <c r="U237" s="185">
        <v>0.13186813186813187</v>
      </c>
      <c r="V237" s="491">
        <v>7.7844183107341008E-2</v>
      </c>
      <c r="W237" s="201">
        <v>3244056.8159767021</v>
      </c>
      <c r="X237" s="186">
        <v>146358.81378475399</v>
      </c>
      <c r="Y237" s="186">
        <v>0</v>
      </c>
      <c r="Z237" s="186">
        <v>0</v>
      </c>
      <c r="AA237" s="186">
        <v>180781.34018552874</v>
      </c>
      <c r="AB237" s="186">
        <v>206916.18443959835</v>
      </c>
      <c r="AC237" s="186">
        <v>0</v>
      </c>
      <c r="AD237" s="182">
        <v>0</v>
      </c>
      <c r="AE237" s="186">
        <v>105042.08439903178</v>
      </c>
      <c r="AF237" s="186">
        <v>639098.42280891258</v>
      </c>
      <c r="AG237" s="206">
        <v>3883155.2387856147</v>
      </c>
    </row>
    <row r="238" spans="1:33" s="51" customFormat="1" x14ac:dyDescent="0.25">
      <c r="A238" s="97">
        <v>739</v>
      </c>
      <c r="B238" s="178" t="s">
        <v>243</v>
      </c>
      <c r="C238" s="157">
        <v>3326</v>
      </c>
      <c r="D238" s="151">
        <v>1.3860458459770895</v>
      </c>
      <c r="E238" s="47">
        <v>158</v>
      </c>
      <c r="F238" s="47">
        <v>1378</v>
      </c>
      <c r="G238" s="488">
        <v>0.11465892597968069</v>
      </c>
      <c r="H238" s="490">
        <v>0.88010970126056709</v>
      </c>
      <c r="I238" s="180">
        <v>0</v>
      </c>
      <c r="J238" s="182">
        <v>7</v>
      </c>
      <c r="K238" s="15">
        <v>45</v>
      </c>
      <c r="L238" s="198">
        <v>1.3529765484064944E-2</v>
      </c>
      <c r="M238" s="490">
        <v>1.0746834129705018E-2</v>
      </c>
      <c r="N238" s="200">
        <v>539.12</v>
      </c>
      <c r="O238" s="199">
        <v>6.1693129544442797</v>
      </c>
      <c r="P238" s="490">
        <v>2.9502595442011712</v>
      </c>
      <c r="Q238" s="180">
        <v>0</v>
      </c>
      <c r="R238" s="180">
        <v>0</v>
      </c>
      <c r="S238" s="15">
        <v>762</v>
      </c>
      <c r="T238" s="15">
        <v>108</v>
      </c>
      <c r="U238" s="185">
        <v>0.14173228346456693</v>
      </c>
      <c r="V238" s="491">
        <v>8.7708334703776064E-2</v>
      </c>
      <c r="W238" s="201">
        <v>6129532.8877235185</v>
      </c>
      <c r="X238" s="186">
        <v>302501.48449301609</v>
      </c>
      <c r="Y238" s="186">
        <v>0</v>
      </c>
      <c r="Z238" s="186">
        <v>0</v>
      </c>
      <c r="AA238" s="186">
        <v>79982.852615955475</v>
      </c>
      <c r="AB238" s="186">
        <v>441565.34598058934</v>
      </c>
      <c r="AC238" s="186">
        <v>0</v>
      </c>
      <c r="AD238" s="182">
        <v>0</v>
      </c>
      <c r="AE238" s="186">
        <v>133437.61152662936</v>
      </c>
      <c r="AF238" s="186">
        <v>957487.29461618979</v>
      </c>
      <c r="AG238" s="206">
        <v>7087020.1823397083</v>
      </c>
    </row>
    <row r="239" spans="1:33" s="51" customFormat="1" x14ac:dyDescent="0.25">
      <c r="A239" s="97">
        <v>740</v>
      </c>
      <c r="B239" s="178" t="s">
        <v>244</v>
      </c>
      <c r="C239" s="157">
        <v>32662</v>
      </c>
      <c r="D239" s="151">
        <v>1.3101567427743581</v>
      </c>
      <c r="E239" s="47">
        <v>2092</v>
      </c>
      <c r="F239" s="47">
        <v>14273</v>
      </c>
      <c r="G239" s="488">
        <v>0.14657044769845162</v>
      </c>
      <c r="H239" s="490">
        <v>1.1250591424550083</v>
      </c>
      <c r="I239" s="180">
        <v>0</v>
      </c>
      <c r="J239" s="182">
        <v>40</v>
      </c>
      <c r="K239" s="15">
        <v>1262</v>
      </c>
      <c r="L239" s="198">
        <v>3.863817280019595E-2</v>
      </c>
      <c r="M239" s="490">
        <v>3.5855241445836024E-2</v>
      </c>
      <c r="N239" s="200">
        <v>2238.17</v>
      </c>
      <c r="O239" s="199">
        <v>14.593172100421326</v>
      </c>
      <c r="P239" s="490">
        <v>1.2472322192710705</v>
      </c>
      <c r="Q239" s="180">
        <v>3</v>
      </c>
      <c r="R239" s="180">
        <v>4858</v>
      </c>
      <c r="S239" s="15">
        <v>8436</v>
      </c>
      <c r="T239" s="15">
        <v>1013</v>
      </c>
      <c r="U239" s="185">
        <v>0.12008060692271219</v>
      </c>
      <c r="V239" s="491">
        <v>6.6056658161921328E-2</v>
      </c>
      <c r="W239" s="201">
        <v>56897550.48919744</v>
      </c>
      <c r="X239" s="186">
        <v>3797402.0880008386</v>
      </c>
      <c r="Y239" s="186">
        <v>0</v>
      </c>
      <c r="Z239" s="186">
        <v>0</v>
      </c>
      <c r="AA239" s="186">
        <v>2620532.3441558443</v>
      </c>
      <c r="AB239" s="186">
        <v>1833169.4435624266</v>
      </c>
      <c r="AC239" s="186">
        <v>0</v>
      </c>
      <c r="AD239" s="182">
        <v>1558203.5</v>
      </c>
      <c r="AE239" s="186">
        <v>986903.12185922777</v>
      </c>
      <c r="AF239" s="186">
        <v>10796210.497578345</v>
      </c>
      <c r="AG239" s="206">
        <v>67693760.986775786</v>
      </c>
    </row>
    <row r="240" spans="1:33" s="51" customFormat="1" x14ac:dyDescent="0.25">
      <c r="A240" s="97">
        <v>742</v>
      </c>
      <c r="B240" s="178" t="s">
        <v>245</v>
      </c>
      <c r="C240" s="157">
        <v>1009</v>
      </c>
      <c r="D240" s="151">
        <v>1.2176904536107906</v>
      </c>
      <c r="E240" s="47">
        <v>88</v>
      </c>
      <c r="F240" s="47">
        <v>444</v>
      </c>
      <c r="G240" s="488">
        <v>0.1981981981981982</v>
      </c>
      <c r="H240" s="490">
        <v>1.5213482554119828</v>
      </c>
      <c r="I240" s="180">
        <v>0</v>
      </c>
      <c r="J240" s="182">
        <v>2</v>
      </c>
      <c r="K240" s="15">
        <v>5</v>
      </c>
      <c r="L240" s="198">
        <v>4.9554013875123884E-3</v>
      </c>
      <c r="M240" s="490">
        <v>2.1724700331524627E-3</v>
      </c>
      <c r="N240" s="200">
        <v>6439.65</v>
      </c>
      <c r="O240" s="199">
        <v>0.15668553415170081</v>
      </c>
      <c r="P240" s="490">
        <v>20</v>
      </c>
      <c r="Q240" s="180">
        <v>0</v>
      </c>
      <c r="R240" s="180">
        <v>0</v>
      </c>
      <c r="S240" s="15">
        <v>247</v>
      </c>
      <c r="T240" s="15">
        <v>29</v>
      </c>
      <c r="U240" s="185">
        <v>0.11740890688259109</v>
      </c>
      <c r="V240" s="491">
        <v>6.3384958121800228E-2</v>
      </c>
      <c r="W240" s="201">
        <v>1633637.1711583491</v>
      </c>
      <c r="X240" s="186">
        <v>158631.07387270278</v>
      </c>
      <c r="Y240" s="186">
        <v>0</v>
      </c>
      <c r="Z240" s="186">
        <v>0</v>
      </c>
      <c r="AA240" s="186">
        <v>4905.0005380333951</v>
      </c>
      <c r="AB240" s="186">
        <v>908100</v>
      </c>
      <c r="AC240" s="186">
        <v>0</v>
      </c>
      <c r="AD240" s="182">
        <v>0</v>
      </c>
      <c r="AE240" s="186">
        <v>29254.489471970526</v>
      </c>
      <c r="AF240" s="186">
        <v>1100890.5638827067</v>
      </c>
      <c r="AG240" s="206">
        <v>2734527.7350410558</v>
      </c>
    </row>
    <row r="241" spans="1:33" s="51" customFormat="1" x14ac:dyDescent="0.25">
      <c r="A241" s="97">
        <v>743</v>
      </c>
      <c r="B241" s="178" t="s">
        <v>246</v>
      </c>
      <c r="C241" s="157">
        <v>64130</v>
      </c>
      <c r="D241" s="151">
        <v>1.0341448511188875</v>
      </c>
      <c r="E241" s="47">
        <v>3163</v>
      </c>
      <c r="F241" s="47">
        <v>30902</v>
      </c>
      <c r="G241" s="488">
        <v>0.10235583457381399</v>
      </c>
      <c r="H241" s="490">
        <v>0.78567248227146114</v>
      </c>
      <c r="I241" s="180">
        <v>0</v>
      </c>
      <c r="J241" s="182">
        <v>149</v>
      </c>
      <c r="K241" s="15">
        <v>1834</v>
      </c>
      <c r="L241" s="198">
        <v>2.8598159987525341E-2</v>
      </c>
      <c r="M241" s="490">
        <v>2.5815228633165415E-2</v>
      </c>
      <c r="N241" s="200">
        <v>1431.78</v>
      </c>
      <c r="O241" s="199">
        <v>44.790400759893281</v>
      </c>
      <c r="P241" s="490">
        <v>0.40636105317706755</v>
      </c>
      <c r="Q241" s="180">
        <v>0</v>
      </c>
      <c r="R241" s="180">
        <v>0</v>
      </c>
      <c r="S241" s="15">
        <v>19583</v>
      </c>
      <c r="T241" s="15">
        <v>1675</v>
      </c>
      <c r="U241" s="185">
        <v>8.5533370780779244E-2</v>
      </c>
      <c r="V241" s="491">
        <v>3.1509422019988381E-2</v>
      </c>
      <c r="W241" s="201">
        <v>88180011.882463306</v>
      </c>
      <c r="X241" s="186">
        <v>5206804.1176090306</v>
      </c>
      <c r="Y241" s="186">
        <v>0</v>
      </c>
      <c r="Z241" s="186">
        <v>0</v>
      </c>
      <c r="AA241" s="186">
        <v>3704514.6297959182</v>
      </c>
      <c r="AB241" s="186">
        <v>1172697.0453110405</v>
      </c>
      <c r="AC241" s="186">
        <v>0</v>
      </c>
      <c r="AD241" s="182">
        <v>0</v>
      </c>
      <c r="AE241" s="186">
        <v>924308.24368116737</v>
      </c>
      <c r="AF241" s="186">
        <v>11008324.036397144</v>
      </c>
      <c r="AG241" s="206">
        <v>99188335.91886045</v>
      </c>
    </row>
    <row r="242" spans="1:33" s="51" customFormat="1" x14ac:dyDescent="0.25">
      <c r="A242" s="97">
        <v>746</v>
      </c>
      <c r="B242" s="178" t="s">
        <v>247</v>
      </c>
      <c r="C242" s="157">
        <v>4834</v>
      </c>
      <c r="D242" s="151">
        <v>1.4330902422608887</v>
      </c>
      <c r="E242" s="47">
        <v>239</v>
      </c>
      <c r="F242" s="47">
        <v>1972</v>
      </c>
      <c r="G242" s="488">
        <v>0.12119675456389452</v>
      </c>
      <c r="H242" s="490">
        <v>0.9302933770013021</v>
      </c>
      <c r="I242" s="180">
        <v>0</v>
      </c>
      <c r="J242" s="182">
        <v>9</v>
      </c>
      <c r="K242" s="15">
        <v>74</v>
      </c>
      <c r="L242" s="198">
        <v>1.5308233347124535E-2</v>
      </c>
      <c r="M242" s="490">
        <v>1.2525301992764609E-2</v>
      </c>
      <c r="N242" s="200">
        <v>786.95</v>
      </c>
      <c r="O242" s="199">
        <v>6.1427028400787851</v>
      </c>
      <c r="P242" s="490">
        <v>2.963040032843216</v>
      </c>
      <c r="Q242" s="180">
        <v>0</v>
      </c>
      <c r="R242" s="180">
        <v>0</v>
      </c>
      <c r="S242" s="15">
        <v>1277</v>
      </c>
      <c r="T242" s="15">
        <v>160</v>
      </c>
      <c r="U242" s="185">
        <v>0.12529365700861395</v>
      </c>
      <c r="V242" s="491">
        <v>7.1269708247823083E-2</v>
      </c>
      <c r="W242" s="201">
        <v>9211019.9752207361</v>
      </c>
      <c r="X242" s="186">
        <v>464723.92597840657</v>
      </c>
      <c r="Y242" s="186">
        <v>0</v>
      </c>
      <c r="Z242" s="186">
        <v>0</v>
      </c>
      <c r="AA242" s="186">
        <v>135484.29332096476</v>
      </c>
      <c r="AB242" s="186">
        <v>644550.09834438481</v>
      </c>
      <c r="AC242" s="186">
        <v>0</v>
      </c>
      <c r="AD242" s="182">
        <v>0</v>
      </c>
      <c r="AE242" s="186">
        <v>157589.31820244077</v>
      </c>
      <c r="AF242" s="186">
        <v>1402347.6358461995</v>
      </c>
      <c r="AG242" s="206">
        <v>10613367.611066936</v>
      </c>
    </row>
    <row r="243" spans="1:33" s="51" customFormat="1" x14ac:dyDescent="0.25">
      <c r="A243" s="97">
        <v>747</v>
      </c>
      <c r="B243" s="178" t="s">
        <v>248</v>
      </c>
      <c r="C243" s="157">
        <v>1385</v>
      </c>
      <c r="D243" s="151">
        <v>1.2476561559218231</v>
      </c>
      <c r="E243" s="47">
        <v>77</v>
      </c>
      <c r="F243" s="47">
        <v>549</v>
      </c>
      <c r="G243" s="488">
        <v>0.14025500910746813</v>
      </c>
      <c r="H243" s="490">
        <v>1.076582508611212</v>
      </c>
      <c r="I243" s="180">
        <v>0</v>
      </c>
      <c r="J243" s="182">
        <v>3</v>
      </c>
      <c r="K243" s="15">
        <v>16</v>
      </c>
      <c r="L243" s="198">
        <v>1.1552346570397111E-2</v>
      </c>
      <c r="M243" s="490">
        <v>8.7694152160371856E-3</v>
      </c>
      <c r="N243" s="200">
        <v>463.3</v>
      </c>
      <c r="O243" s="199">
        <v>2.9894236995467298</v>
      </c>
      <c r="P243" s="490">
        <v>6.088489372641587</v>
      </c>
      <c r="Q243" s="180">
        <v>0</v>
      </c>
      <c r="R243" s="180">
        <v>0</v>
      </c>
      <c r="S243" s="15">
        <v>342</v>
      </c>
      <c r="T243" s="15">
        <v>59</v>
      </c>
      <c r="U243" s="185">
        <v>0.17251461988304093</v>
      </c>
      <c r="V243" s="491">
        <v>0.11849067112225006</v>
      </c>
      <c r="W243" s="201">
        <v>2297588.3805809324</v>
      </c>
      <c r="X243" s="186">
        <v>154086.84046923745</v>
      </c>
      <c r="Y243" s="186">
        <v>0</v>
      </c>
      <c r="Z243" s="186">
        <v>0</v>
      </c>
      <c r="AA243" s="186">
        <v>27177.812968460104</v>
      </c>
      <c r="AB243" s="186">
        <v>379465.10014988692</v>
      </c>
      <c r="AC243" s="186">
        <v>0</v>
      </c>
      <c r="AD243" s="182">
        <v>0</v>
      </c>
      <c r="AE243" s="186">
        <v>75067.003856864379</v>
      </c>
      <c r="AF243" s="186">
        <v>635796.75744444877</v>
      </c>
      <c r="AG243" s="206">
        <v>2933385.1380253811</v>
      </c>
    </row>
    <row r="244" spans="1:33" s="51" customFormat="1" x14ac:dyDescent="0.25">
      <c r="A244" s="97">
        <v>748</v>
      </c>
      <c r="B244" s="178" t="s">
        <v>249</v>
      </c>
      <c r="C244" s="157">
        <v>5034</v>
      </c>
      <c r="D244" s="151">
        <v>1.3597072977389328</v>
      </c>
      <c r="E244" s="47">
        <v>229</v>
      </c>
      <c r="F244" s="47">
        <v>2118</v>
      </c>
      <c r="G244" s="488">
        <v>0.10812086874409821</v>
      </c>
      <c r="H244" s="490">
        <v>0.82992427041628447</v>
      </c>
      <c r="I244" s="180">
        <v>0</v>
      </c>
      <c r="J244" s="182">
        <v>2</v>
      </c>
      <c r="K244" s="15">
        <v>77</v>
      </c>
      <c r="L244" s="198">
        <v>1.5295987286452126E-2</v>
      </c>
      <c r="M244" s="490">
        <v>1.2513055932092201E-2</v>
      </c>
      <c r="N244" s="200">
        <v>1054.07</v>
      </c>
      <c r="O244" s="199">
        <v>4.7757739049588741</v>
      </c>
      <c r="P244" s="490">
        <v>3.8111256494186772</v>
      </c>
      <c r="Q244" s="180">
        <v>0</v>
      </c>
      <c r="R244" s="180">
        <v>0</v>
      </c>
      <c r="S244" s="15">
        <v>1331</v>
      </c>
      <c r="T244" s="15">
        <v>170</v>
      </c>
      <c r="U244" s="185">
        <v>0.12772351615326821</v>
      </c>
      <c r="V244" s="491">
        <v>7.369956739247735E-2</v>
      </c>
      <c r="W244" s="201">
        <v>9100938.4826836661</v>
      </c>
      <c r="X244" s="186">
        <v>431737.85924365802</v>
      </c>
      <c r="Y244" s="186">
        <v>0</v>
      </c>
      <c r="Z244" s="186">
        <v>0</v>
      </c>
      <c r="AA244" s="186">
        <v>140951.82248608535</v>
      </c>
      <c r="AB244" s="186">
        <v>863334.29336281295</v>
      </c>
      <c r="AC244" s="186">
        <v>0</v>
      </c>
      <c r="AD244" s="182">
        <v>0</v>
      </c>
      <c r="AE244" s="186">
        <v>169704.47689130163</v>
      </c>
      <c r="AF244" s="186">
        <v>1605728.4519838579</v>
      </c>
      <c r="AG244" s="206">
        <v>10706666.934667524</v>
      </c>
    </row>
    <row r="245" spans="1:33" s="51" customFormat="1" x14ac:dyDescent="0.25">
      <c r="A245" s="97">
        <v>749</v>
      </c>
      <c r="B245" s="178" t="s">
        <v>250</v>
      </c>
      <c r="C245" s="157">
        <v>21251</v>
      </c>
      <c r="D245" s="151">
        <v>1.1274949676416406</v>
      </c>
      <c r="E245" s="47">
        <v>972</v>
      </c>
      <c r="F245" s="47">
        <v>10180</v>
      </c>
      <c r="G245" s="488">
        <v>9.5481335952848717E-2</v>
      </c>
      <c r="H245" s="490">
        <v>0.73290456319391695</v>
      </c>
      <c r="I245" s="180">
        <v>0</v>
      </c>
      <c r="J245" s="182">
        <v>12</v>
      </c>
      <c r="K245" s="15">
        <v>317</v>
      </c>
      <c r="L245" s="198">
        <v>1.491694508493718E-2</v>
      </c>
      <c r="M245" s="490">
        <v>1.2134013730577254E-2</v>
      </c>
      <c r="N245" s="200">
        <v>400.97</v>
      </c>
      <c r="O245" s="199">
        <v>52.998977479611938</v>
      </c>
      <c r="P245" s="490">
        <v>0.34342312419168641</v>
      </c>
      <c r="Q245" s="180">
        <v>0</v>
      </c>
      <c r="R245" s="180">
        <v>0</v>
      </c>
      <c r="S245" s="15">
        <v>6817</v>
      </c>
      <c r="T245" s="15">
        <v>498</v>
      </c>
      <c r="U245" s="185">
        <v>7.305266246149332E-2</v>
      </c>
      <c r="V245" s="491">
        <v>1.9028713700702457E-2</v>
      </c>
      <c r="W245" s="201">
        <v>31858221.140967034</v>
      </c>
      <c r="X245" s="186">
        <v>1609515.8365173221</v>
      </c>
      <c r="Y245" s="186">
        <v>0</v>
      </c>
      <c r="Z245" s="186">
        <v>0</v>
      </c>
      <c r="AA245" s="186">
        <v>577002.84153988864</v>
      </c>
      <c r="AB245" s="186">
        <v>328413.81654888875</v>
      </c>
      <c r="AC245" s="186">
        <v>0</v>
      </c>
      <c r="AD245" s="182">
        <v>0</v>
      </c>
      <c r="AE245" s="186">
        <v>184971.13130994648</v>
      </c>
      <c r="AF245" s="186">
        <v>2699903.6259160489</v>
      </c>
      <c r="AG245" s="206">
        <v>34558124.766883083</v>
      </c>
    </row>
    <row r="246" spans="1:33" s="51" customFormat="1" x14ac:dyDescent="0.25">
      <c r="A246" s="97">
        <v>751</v>
      </c>
      <c r="B246" s="178" t="s">
        <v>251</v>
      </c>
      <c r="C246" s="157">
        <v>2950</v>
      </c>
      <c r="D246" s="151">
        <v>1.282560586637284</v>
      </c>
      <c r="E246" s="47">
        <v>135</v>
      </c>
      <c r="F246" s="47">
        <v>1171</v>
      </c>
      <c r="G246" s="488">
        <v>0.11528608027327071</v>
      </c>
      <c r="H246" s="490">
        <v>0.88492367080772305</v>
      </c>
      <c r="I246" s="180">
        <v>0</v>
      </c>
      <c r="J246" s="182">
        <v>4</v>
      </c>
      <c r="K246" s="15">
        <v>25</v>
      </c>
      <c r="L246" s="198">
        <v>8.4745762711864406E-3</v>
      </c>
      <c r="M246" s="490">
        <v>5.6916449168265149E-3</v>
      </c>
      <c r="N246" s="200">
        <v>1447.29</v>
      </c>
      <c r="O246" s="199">
        <v>2.0382922565622645</v>
      </c>
      <c r="P246" s="490">
        <v>8.9295705100262026</v>
      </c>
      <c r="Q246" s="180">
        <v>0</v>
      </c>
      <c r="R246" s="180">
        <v>0</v>
      </c>
      <c r="S246" s="15">
        <v>707</v>
      </c>
      <c r="T246" s="15">
        <v>72</v>
      </c>
      <c r="U246" s="185">
        <v>0.10183875530410184</v>
      </c>
      <c r="V246" s="491">
        <v>4.7814806543310981E-2</v>
      </c>
      <c r="W246" s="201">
        <v>5030688.7112537632</v>
      </c>
      <c r="X246" s="186">
        <v>269771.6358167468</v>
      </c>
      <c r="Y246" s="186">
        <v>0</v>
      </c>
      <c r="Z246" s="186">
        <v>0</v>
      </c>
      <c r="AA246" s="186">
        <v>37571.100185528754</v>
      </c>
      <c r="AB246" s="186">
        <v>1185400.4852059784</v>
      </c>
      <c r="AC246" s="186">
        <v>0</v>
      </c>
      <c r="AD246" s="182">
        <v>0</v>
      </c>
      <c r="AE246" s="186">
        <v>64520.773986671862</v>
      </c>
      <c r="AF246" s="186">
        <v>1557263.995194925</v>
      </c>
      <c r="AG246" s="206">
        <v>6587952.7064486882</v>
      </c>
    </row>
    <row r="247" spans="1:33" s="51" customFormat="1" x14ac:dyDescent="0.25">
      <c r="A247" s="97">
        <v>753</v>
      </c>
      <c r="B247" s="178" t="s">
        <v>252</v>
      </c>
      <c r="C247" s="157">
        <v>21687</v>
      </c>
      <c r="D247" s="151">
        <v>0.71225204179685508</v>
      </c>
      <c r="E247" s="47">
        <v>1051</v>
      </c>
      <c r="F247" s="47">
        <v>10720</v>
      </c>
      <c r="G247" s="488">
        <v>9.8041044776119399E-2</v>
      </c>
      <c r="H247" s="490">
        <v>0.75255261543681018</v>
      </c>
      <c r="I247" s="180">
        <v>1</v>
      </c>
      <c r="J247" s="182">
        <v>6496</v>
      </c>
      <c r="K247" s="15">
        <v>1243</v>
      </c>
      <c r="L247" s="198">
        <v>5.7315442430949416E-2</v>
      </c>
      <c r="M247" s="490">
        <v>5.453251107658949E-2</v>
      </c>
      <c r="N247" s="200">
        <v>339.69</v>
      </c>
      <c r="O247" s="199">
        <v>63.84350437163296</v>
      </c>
      <c r="P247" s="490">
        <v>0.28508889986778813</v>
      </c>
      <c r="Q247" s="180">
        <v>3</v>
      </c>
      <c r="R247" s="180">
        <v>194</v>
      </c>
      <c r="S247" s="15">
        <v>7485</v>
      </c>
      <c r="T247" s="15">
        <v>908</v>
      </c>
      <c r="U247" s="185">
        <v>0.12130928523714095</v>
      </c>
      <c r="V247" s="491">
        <v>6.7285336476350086E-2</v>
      </c>
      <c r="W247" s="201">
        <v>20538121.628684796</v>
      </c>
      <c r="X247" s="186">
        <v>1686571.6897248772</v>
      </c>
      <c r="Y247" s="186">
        <v>483617.9313</v>
      </c>
      <c r="Z247" s="186">
        <v>1924570.5696</v>
      </c>
      <c r="AA247" s="186">
        <v>2646360.9187198514</v>
      </c>
      <c r="AB247" s="186">
        <v>278222.53371447243</v>
      </c>
      <c r="AC247" s="186">
        <v>0</v>
      </c>
      <c r="AD247" s="182">
        <v>62225.5</v>
      </c>
      <c r="AE247" s="186">
        <v>667475.0822970185</v>
      </c>
      <c r="AF247" s="186">
        <v>7749044.2253562212</v>
      </c>
      <c r="AG247" s="206">
        <v>28287165.854041018</v>
      </c>
    </row>
    <row r="248" spans="1:33" s="51" customFormat="1" x14ac:dyDescent="0.25">
      <c r="A248" s="97">
        <v>755</v>
      </c>
      <c r="B248" s="178" t="s">
        <v>253</v>
      </c>
      <c r="C248" s="157">
        <v>6149</v>
      </c>
      <c r="D248" s="151">
        <v>0.76941269321577743</v>
      </c>
      <c r="E248" s="47">
        <v>261</v>
      </c>
      <c r="F248" s="47">
        <v>3067</v>
      </c>
      <c r="G248" s="488">
        <v>8.5099445712422561E-2</v>
      </c>
      <c r="H248" s="490">
        <v>0.65321427968610946</v>
      </c>
      <c r="I248" s="180">
        <v>1</v>
      </c>
      <c r="J248" s="182">
        <v>1696</v>
      </c>
      <c r="K248" s="15">
        <v>391</v>
      </c>
      <c r="L248" s="198">
        <v>6.3587575215482195E-2</v>
      </c>
      <c r="M248" s="490">
        <v>6.0804643861122269E-2</v>
      </c>
      <c r="N248" s="200">
        <v>241.11</v>
      </c>
      <c r="O248" s="199">
        <v>25.502882501762681</v>
      </c>
      <c r="P248" s="490">
        <v>0.71368694984793024</v>
      </c>
      <c r="Q248" s="180">
        <v>0</v>
      </c>
      <c r="R248" s="180">
        <v>0</v>
      </c>
      <c r="S248" s="15">
        <v>2156</v>
      </c>
      <c r="T248" s="15">
        <v>328</v>
      </c>
      <c r="U248" s="185">
        <v>0.15213358070500926</v>
      </c>
      <c r="V248" s="491">
        <v>9.8109631944218401E-2</v>
      </c>
      <c r="W248" s="201">
        <v>6290589.9801892517</v>
      </c>
      <c r="X248" s="186">
        <v>415076.95336232695</v>
      </c>
      <c r="Y248" s="186">
        <v>137122.0851</v>
      </c>
      <c r="Z248" s="186">
        <v>502474.08960000001</v>
      </c>
      <c r="AA248" s="186">
        <v>836633.67408163263</v>
      </c>
      <c r="AB248" s="186">
        <v>197480.74745767156</v>
      </c>
      <c r="AC248" s="186">
        <v>0</v>
      </c>
      <c r="AD248" s="182">
        <v>0</v>
      </c>
      <c r="AE248" s="186">
        <v>275950.56593229104</v>
      </c>
      <c r="AF248" s="186">
        <v>2364738.1155339228</v>
      </c>
      <c r="AG248" s="206">
        <v>8655328.0957231745</v>
      </c>
    </row>
    <row r="249" spans="1:33" s="51" customFormat="1" x14ac:dyDescent="0.25">
      <c r="A249" s="97">
        <v>758</v>
      </c>
      <c r="B249" s="178" t="s">
        <v>254</v>
      </c>
      <c r="C249" s="157">
        <v>8266</v>
      </c>
      <c r="D249" s="151">
        <v>1.2093588696074726</v>
      </c>
      <c r="E249" s="47">
        <v>425</v>
      </c>
      <c r="F249" s="47">
        <v>3959</v>
      </c>
      <c r="G249" s="488">
        <v>0.10735034099520081</v>
      </c>
      <c r="H249" s="490">
        <v>0.82400978149969328</v>
      </c>
      <c r="I249" s="180">
        <v>0</v>
      </c>
      <c r="J249" s="182">
        <v>12</v>
      </c>
      <c r="K249" s="15">
        <v>141</v>
      </c>
      <c r="L249" s="198">
        <v>1.705782724413259E-2</v>
      </c>
      <c r="M249" s="490">
        <v>1.4274895889772665E-2</v>
      </c>
      <c r="N249" s="200">
        <v>11692.75</v>
      </c>
      <c r="O249" s="199">
        <v>0.7069337837548908</v>
      </c>
      <c r="P249" s="490">
        <v>20</v>
      </c>
      <c r="Q249" s="180">
        <v>0</v>
      </c>
      <c r="R249" s="180">
        <v>0</v>
      </c>
      <c r="S249" s="15">
        <v>2294</v>
      </c>
      <c r="T249" s="15">
        <v>238</v>
      </c>
      <c r="U249" s="185">
        <v>0.1037489102005231</v>
      </c>
      <c r="V249" s="491">
        <v>4.9724961439732235E-2</v>
      </c>
      <c r="W249" s="201">
        <v>13291626.660555094</v>
      </c>
      <c r="X249" s="186">
        <v>703876.10999959393</v>
      </c>
      <c r="Y249" s="186">
        <v>0</v>
      </c>
      <c r="Z249" s="186">
        <v>0</v>
      </c>
      <c r="AA249" s="186">
        <v>264035.57699443412</v>
      </c>
      <c r="AB249" s="186">
        <v>7439400</v>
      </c>
      <c r="AC249" s="186">
        <v>0</v>
      </c>
      <c r="AD249" s="182">
        <v>0</v>
      </c>
      <c r="AE249" s="186">
        <v>188011.75592932734</v>
      </c>
      <c r="AF249" s="186">
        <v>8595323.4429233558</v>
      </c>
      <c r="AG249" s="206">
        <v>21886950.10347845</v>
      </c>
    </row>
    <row r="250" spans="1:33" s="51" customFormat="1" x14ac:dyDescent="0.25">
      <c r="A250" s="97">
        <v>759</v>
      </c>
      <c r="B250" s="178" t="s">
        <v>255</v>
      </c>
      <c r="C250" s="157">
        <v>2007</v>
      </c>
      <c r="D250" s="151">
        <v>1.4105752779265541</v>
      </c>
      <c r="E250" s="47">
        <v>87</v>
      </c>
      <c r="F250" s="47">
        <v>839</v>
      </c>
      <c r="G250" s="488">
        <v>0.10369487485101311</v>
      </c>
      <c r="H250" s="490">
        <v>0.79595081279193403</v>
      </c>
      <c r="I250" s="180">
        <v>0</v>
      </c>
      <c r="J250" s="182">
        <v>2</v>
      </c>
      <c r="K250" s="15">
        <v>25</v>
      </c>
      <c r="L250" s="198">
        <v>1.2456402590931739E-2</v>
      </c>
      <c r="M250" s="490">
        <v>9.6734712365718137E-3</v>
      </c>
      <c r="N250" s="200">
        <v>551.95000000000005</v>
      </c>
      <c r="O250" s="199">
        <v>3.6361989310625957</v>
      </c>
      <c r="P250" s="490">
        <v>5.0055221867892454</v>
      </c>
      <c r="Q250" s="180">
        <v>0</v>
      </c>
      <c r="R250" s="180">
        <v>0</v>
      </c>
      <c r="S250" s="15">
        <v>477</v>
      </c>
      <c r="T250" s="15">
        <v>68</v>
      </c>
      <c r="U250" s="185">
        <v>0.14255765199161424</v>
      </c>
      <c r="V250" s="491">
        <v>8.853370323082338E-2</v>
      </c>
      <c r="W250" s="201">
        <v>3764186.9057806665</v>
      </c>
      <c r="X250" s="186">
        <v>165082.88888679436</v>
      </c>
      <c r="Y250" s="186">
        <v>0</v>
      </c>
      <c r="Z250" s="186">
        <v>0</v>
      </c>
      <c r="AA250" s="186">
        <v>43443.400871985163</v>
      </c>
      <c r="AB250" s="186">
        <v>452073.73629987071</v>
      </c>
      <c r="AC250" s="186">
        <v>0</v>
      </c>
      <c r="AD250" s="182">
        <v>0</v>
      </c>
      <c r="AE250" s="186">
        <v>81277.652669409363</v>
      </c>
      <c r="AF250" s="186">
        <v>741877.67872805987</v>
      </c>
      <c r="AG250" s="206">
        <v>4506064.5845087264</v>
      </c>
    </row>
    <row r="251" spans="1:33" s="51" customFormat="1" x14ac:dyDescent="0.25">
      <c r="A251" s="97">
        <v>761</v>
      </c>
      <c r="B251" s="178" t="s">
        <v>256</v>
      </c>
      <c r="C251" s="157">
        <v>8646</v>
      </c>
      <c r="D251" s="151">
        <v>1.208234561194333</v>
      </c>
      <c r="E251" s="47">
        <v>326</v>
      </c>
      <c r="F251" s="47">
        <v>3645</v>
      </c>
      <c r="G251" s="488">
        <v>8.9437585733882025E-2</v>
      </c>
      <c r="H251" s="490">
        <v>0.68651338035089171</v>
      </c>
      <c r="I251" s="180">
        <v>0</v>
      </c>
      <c r="J251" s="182">
        <v>48</v>
      </c>
      <c r="K251" s="15">
        <v>308</v>
      </c>
      <c r="L251" s="198">
        <v>3.5623409669211195E-2</v>
      </c>
      <c r="M251" s="490">
        <v>3.2840478314851269E-2</v>
      </c>
      <c r="N251" s="200">
        <v>667.98</v>
      </c>
      <c r="O251" s="199">
        <v>12.943501302434203</v>
      </c>
      <c r="P251" s="490">
        <v>1.4061940428429669</v>
      </c>
      <c r="Q251" s="180">
        <v>0</v>
      </c>
      <c r="R251" s="180">
        <v>0</v>
      </c>
      <c r="S251" s="15">
        <v>2290</v>
      </c>
      <c r="T251" s="15">
        <v>415</v>
      </c>
      <c r="U251" s="185">
        <v>0.18122270742358079</v>
      </c>
      <c r="V251" s="491">
        <v>0.12719875866278993</v>
      </c>
      <c r="W251" s="201">
        <v>13889737.070908537</v>
      </c>
      <c r="X251" s="186">
        <v>613384.35490433709</v>
      </c>
      <c r="Y251" s="186">
        <v>0</v>
      </c>
      <c r="Z251" s="186">
        <v>0</v>
      </c>
      <c r="AA251" s="186">
        <v>635358.44040816324</v>
      </c>
      <c r="AB251" s="186">
        <v>547107.91624891316</v>
      </c>
      <c r="AC251" s="186">
        <v>0</v>
      </c>
      <c r="AD251" s="182">
        <v>0</v>
      </c>
      <c r="AE251" s="186">
        <v>503052.43299741356</v>
      </c>
      <c r="AF251" s="186">
        <v>2298903.1445588265</v>
      </c>
      <c r="AG251" s="206">
        <v>16188640.215467364</v>
      </c>
    </row>
    <row r="252" spans="1:33" s="51" customFormat="1" x14ac:dyDescent="0.25">
      <c r="A252" s="97">
        <v>762</v>
      </c>
      <c r="B252" s="178" t="s">
        <v>257</v>
      </c>
      <c r="C252" s="157">
        <v>3841</v>
      </c>
      <c r="D252" s="151">
        <v>1.8499729193356462</v>
      </c>
      <c r="E252" s="47">
        <v>216</v>
      </c>
      <c r="F252" s="47">
        <v>1598</v>
      </c>
      <c r="G252" s="488">
        <v>0.13516896120150187</v>
      </c>
      <c r="H252" s="490">
        <v>1.0375425466992176</v>
      </c>
      <c r="I252" s="180">
        <v>0</v>
      </c>
      <c r="J252" s="182">
        <v>3</v>
      </c>
      <c r="K252" s="15">
        <v>29</v>
      </c>
      <c r="L252" s="198">
        <v>7.5501171569903672E-3</v>
      </c>
      <c r="M252" s="490">
        <v>4.7671858026304414E-3</v>
      </c>
      <c r="N252" s="200">
        <v>1465.91</v>
      </c>
      <c r="O252" s="199">
        <v>2.6202154293237645</v>
      </c>
      <c r="P252" s="490">
        <v>6.9464038037935554</v>
      </c>
      <c r="Q252" s="180">
        <v>0</v>
      </c>
      <c r="R252" s="180">
        <v>0</v>
      </c>
      <c r="S252" s="15">
        <v>930</v>
      </c>
      <c r="T252" s="15">
        <v>132</v>
      </c>
      <c r="U252" s="185">
        <v>0.14193548387096774</v>
      </c>
      <c r="V252" s="491">
        <v>8.791153511017688E-2</v>
      </c>
      <c r="W252" s="201">
        <v>9447941.9741401244</v>
      </c>
      <c r="X252" s="186">
        <v>411830.66326622094</v>
      </c>
      <c r="Y252" s="186">
        <v>0</v>
      </c>
      <c r="Z252" s="186">
        <v>0</v>
      </c>
      <c r="AA252" s="186">
        <v>40973.256716141004</v>
      </c>
      <c r="AB252" s="186">
        <v>1200651.1654666972</v>
      </c>
      <c r="AC252" s="186">
        <v>0</v>
      </c>
      <c r="AD252" s="182">
        <v>0</v>
      </c>
      <c r="AE252" s="186">
        <v>154456.19095236302</v>
      </c>
      <c r="AF252" s="186">
        <v>1807911.2764014229</v>
      </c>
      <c r="AG252" s="206">
        <v>11255853.250541547</v>
      </c>
    </row>
    <row r="253" spans="1:33" s="51" customFormat="1" x14ac:dyDescent="0.25">
      <c r="A253" s="97">
        <v>765</v>
      </c>
      <c r="B253" s="178" t="s">
        <v>258</v>
      </c>
      <c r="C253" s="157">
        <v>10301</v>
      </c>
      <c r="D253" s="151">
        <v>1.114334285905771</v>
      </c>
      <c r="E253" s="47">
        <v>432</v>
      </c>
      <c r="F253" s="47">
        <v>4650</v>
      </c>
      <c r="G253" s="488">
        <v>9.290322580645162E-2</v>
      </c>
      <c r="H253" s="490">
        <v>0.71311526435498929</v>
      </c>
      <c r="I253" s="180">
        <v>0</v>
      </c>
      <c r="J253" s="182">
        <v>16</v>
      </c>
      <c r="K253" s="15">
        <v>329</v>
      </c>
      <c r="L253" s="198">
        <v>3.1938646733326859E-2</v>
      </c>
      <c r="M253" s="490">
        <v>2.9155715378966933E-2</v>
      </c>
      <c r="N253" s="200">
        <v>2648.74</v>
      </c>
      <c r="O253" s="199">
        <v>3.8890189297552804</v>
      </c>
      <c r="P253" s="490">
        <v>4.680119781818207</v>
      </c>
      <c r="Q253" s="180">
        <v>0</v>
      </c>
      <c r="R253" s="180">
        <v>0</v>
      </c>
      <c r="S253" s="15">
        <v>2986</v>
      </c>
      <c r="T253" s="15">
        <v>273</v>
      </c>
      <c r="U253" s="185">
        <v>9.1426657736101813E-2</v>
      </c>
      <c r="V253" s="491">
        <v>3.740270897531095E-2</v>
      </c>
      <c r="W253" s="201">
        <v>15262385.519381346</v>
      </c>
      <c r="X253" s="186">
        <v>759115.00694139779</v>
      </c>
      <c r="Y253" s="186">
        <v>0</v>
      </c>
      <c r="Z253" s="186">
        <v>0</v>
      </c>
      <c r="AA253" s="186">
        <v>672043.19474953599</v>
      </c>
      <c r="AB253" s="186">
        <v>2169446.1242629206</v>
      </c>
      <c r="AC253" s="186">
        <v>0</v>
      </c>
      <c r="AD253" s="182">
        <v>0</v>
      </c>
      <c r="AE253" s="186">
        <v>176237.20428385286</v>
      </c>
      <c r="AF253" s="186">
        <v>3776841.5302377064</v>
      </c>
      <c r="AG253" s="206">
        <v>19039227.049619053</v>
      </c>
    </row>
    <row r="254" spans="1:33" s="51" customFormat="1" x14ac:dyDescent="0.25">
      <c r="A254" s="97">
        <v>768</v>
      </c>
      <c r="B254" s="178" t="s">
        <v>259</v>
      </c>
      <c r="C254" s="157">
        <v>2482</v>
      </c>
      <c r="D254" s="151">
        <v>1.4241225243896161</v>
      </c>
      <c r="E254" s="47">
        <v>136</v>
      </c>
      <c r="F254" s="47">
        <v>975</v>
      </c>
      <c r="G254" s="488">
        <v>0.13948717948717948</v>
      </c>
      <c r="H254" s="490">
        <v>1.0706887302423911</v>
      </c>
      <c r="I254" s="180">
        <v>0</v>
      </c>
      <c r="J254" s="182">
        <v>4</v>
      </c>
      <c r="K254" s="15">
        <v>74</v>
      </c>
      <c r="L254" s="198">
        <v>2.9814665592264304E-2</v>
      </c>
      <c r="M254" s="490">
        <v>2.7031734237904378E-2</v>
      </c>
      <c r="N254" s="200">
        <v>584.54</v>
      </c>
      <c r="O254" s="199">
        <v>4.2460738358367269</v>
      </c>
      <c r="P254" s="490">
        <v>4.2865656907321483</v>
      </c>
      <c r="Q254" s="180">
        <v>1</v>
      </c>
      <c r="R254" s="180">
        <v>0</v>
      </c>
      <c r="S254" s="15">
        <v>535</v>
      </c>
      <c r="T254" s="15">
        <v>80</v>
      </c>
      <c r="U254" s="185">
        <v>0.14953271028037382</v>
      </c>
      <c r="V254" s="491">
        <v>9.5508761519582958E-2</v>
      </c>
      <c r="W254" s="201">
        <v>4699770.7249614829</v>
      </c>
      <c r="X254" s="186">
        <v>274620.82393722329</v>
      </c>
      <c r="Y254" s="186">
        <v>0</v>
      </c>
      <c r="Z254" s="186">
        <v>0</v>
      </c>
      <c r="AA254" s="186">
        <v>150130.79513914656</v>
      </c>
      <c r="AB254" s="186">
        <v>478766.52199787367</v>
      </c>
      <c r="AC254" s="186">
        <v>1088282.54</v>
      </c>
      <c r="AD254" s="182">
        <v>0</v>
      </c>
      <c r="AE254" s="186">
        <v>108432.66711722191</v>
      </c>
      <c r="AF254" s="186">
        <v>2100233.3481914662</v>
      </c>
      <c r="AG254" s="206">
        <v>6800004.0731529491</v>
      </c>
    </row>
    <row r="255" spans="1:33" s="51" customFormat="1" x14ac:dyDescent="0.25">
      <c r="A255" s="97">
        <v>777</v>
      </c>
      <c r="B255" s="178" t="s">
        <v>260</v>
      </c>
      <c r="C255" s="157">
        <v>7594</v>
      </c>
      <c r="D255" s="151">
        <v>1.5020396924918791</v>
      </c>
      <c r="E255" s="47">
        <v>435</v>
      </c>
      <c r="F255" s="47">
        <v>3121</v>
      </c>
      <c r="G255" s="488">
        <v>0.1393784043575777</v>
      </c>
      <c r="H255" s="490">
        <v>1.0698537839353295</v>
      </c>
      <c r="I255" s="180">
        <v>0</v>
      </c>
      <c r="J255" s="182">
        <v>8</v>
      </c>
      <c r="K255" s="15">
        <v>224</v>
      </c>
      <c r="L255" s="198">
        <v>2.9496971293126152E-2</v>
      </c>
      <c r="M255" s="490">
        <v>2.6714039938766226E-2</v>
      </c>
      <c r="N255" s="200">
        <v>5270.32</v>
      </c>
      <c r="O255" s="199">
        <v>1.4408992243355243</v>
      </c>
      <c r="P255" s="490">
        <v>12.631746979672815</v>
      </c>
      <c r="Q255" s="180">
        <v>0</v>
      </c>
      <c r="R255" s="180">
        <v>0</v>
      </c>
      <c r="S255" s="15">
        <v>1797</v>
      </c>
      <c r="T255" s="15">
        <v>230</v>
      </c>
      <c r="U255" s="185">
        <v>0.12799109627156371</v>
      </c>
      <c r="V255" s="491">
        <v>7.3967147510772852E-2</v>
      </c>
      <c r="W255" s="201">
        <v>15166296.468980409</v>
      </c>
      <c r="X255" s="186">
        <v>839582.69210207369</v>
      </c>
      <c r="Y255" s="186">
        <v>0</v>
      </c>
      <c r="Z255" s="186">
        <v>0</v>
      </c>
      <c r="AA255" s="186">
        <v>453946.0717996289</v>
      </c>
      <c r="AB255" s="186">
        <v>4316646.8953635916</v>
      </c>
      <c r="AC255" s="186">
        <v>0</v>
      </c>
      <c r="AD255" s="182">
        <v>0</v>
      </c>
      <c r="AE255" s="186">
        <v>256935.79555358441</v>
      </c>
      <c r="AF255" s="186">
        <v>5867111.4548188783</v>
      </c>
      <c r="AG255" s="206">
        <v>21033407.923799288</v>
      </c>
    </row>
    <row r="256" spans="1:33" s="111" customFormat="1" x14ac:dyDescent="0.25">
      <c r="A256" s="97">
        <v>778</v>
      </c>
      <c r="B256" s="178" t="s">
        <v>261</v>
      </c>
      <c r="C256" s="157">
        <v>6931</v>
      </c>
      <c r="D256" s="151">
        <v>1.7182027606294441</v>
      </c>
      <c r="E256" s="47">
        <v>304</v>
      </c>
      <c r="F256" s="47">
        <v>2870</v>
      </c>
      <c r="G256" s="488">
        <v>0.1059233449477352</v>
      </c>
      <c r="H256" s="490">
        <v>0.81305631185654026</v>
      </c>
      <c r="I256" s="180">
        <v>0</v>
      </c>
      <c r="J256" s="182">
        <v>4</v>
      </c>
      <c r="K256" s="15">
        <v>151</v>
      </c>
      <c r="L256" s="198">
        <v>2.178617804068677E-2</v>
      </c>
      <c r="M256" s="490">
        <v>1.9003246686326844E-2</v>
      </c>
      <c r="N256" s="200">
        <v>713.56</v>
      </c>
      <c r="O256" s="199">
        <v>9.7132686809798763</v>
      </c>
      <c r="P256" s="490">
        <v>1.8738361948798716</v>
      </c>
      <c r="Q256" s="180">
        <v>0</v>
      </c>
      <c r="R256" s="180">
        <v>0</v>
      </c>
      <c r="S256" s="15">
        <v>1880</v>
      </c>
      <c r="T256" s="15">
        <v>269</v>
      </c>
      <c r="U256" s="185">
        <v>0.14308510638297872</v>
      </c>
      <c r="V256" s="491">
        <v>8.9061157622187859E-2</v>
      </c>
      <c r="W256" s="201">
        <v>15834262.866050268</v>
      </c>
      <c r="X256" s="186">
        <v>582351.20936134353</v>
      </c>
      <c r="Y256" s="186">
        <v>0</v>
      </c>
      <c r="Z256" s="186">
        <v>0</v>
      </c>
      <c r="AA256" s="186">
        <v>294725.56131725415</v>
      </c>
      <c r="AB256" s="186">
        <v>584440.14000205754</v>
      </c>
      <c r="AC256" s="186">
        <v>0</v>
      </c>
      <c r="AD256" s="182">
        <v>0</v>
      </c>
      <c r="AE256" s="186">
        <v>282357.53656113986</v>
      </c>
      <c r="AF256" s="186">
        <v>1743874.4472417925</v>
      </c>
      <c r="AG256" s="206">
        <v>17578137.31329206</v>
      </c>
    </row>
    <row r="257" spans="1:33" s="51" customFormat="1" x14ac:dyDescent="0.25">
      <c r="A257" s="97">
        <v>781</v>
      </c>
      <c r="B257" s="178" t="s">
        <v>262</v>
      </c>
      <c r="C257" s="157">
        <v>3631</v>
      </c>
      <c r="D257" s="151">
        <v>1.5821047184191948</v>
      </c>
      <c r="E257" s="47">
        <v>165</v>
      </c>
      <c r="F257" s="47">
        <v>1369</v>
      </c>
      <c r="G257" s="488">
        <v>0.12052593133674215</v>
      </c>
      <c r="H257" s="490">
        <v>0.92514420937215169</v>
      </c>
      <c r="I257" s="180">
        <v>0</v>
      </c>
      <c r="J257" s="182">
        <v>6</v>
      </c>
      <c r="K257" s="15">
        <v>71</v>
      </c>
      <c r="L257" s="198">
        <v>1.9553841916827321E-2</v>
      </c>
      <c r="M257" s="490">
        <v>1.6770910562467396E-2</v>
      </c>
      <c r="N257" s="200">
        <v>666.3</v>
      </c>
      <c r="O257" s="199">
        <v>5.4494972234729104</v>
      </c>
      <c r="P257" s="490">
        <v>3.3399548029155244</v>
      </c>
      <c r="Q257" s="180">
        <v>0</v>
      </c>
      <c r="R257" s="180">
        <v>0</v>
      </c>
      <c r="S257" s="15">
        <v>755</v>
      </c>
      <c r="T257" s="15">
        <v>143</v>
      </c>
      <c r="U257" s="185">
        <v>0.18940397350993377</v>
      </c>
      <c r="V257" s="491">
        <v>0.1353800247491429</v>
      </c>
      <c r="W257" s="201">
        <v>7638164.6128831469</v>
      </c>
      <c r="X257" s="186">
        <v>347139.58582795743</v>
      </c>
      <c r="Y257" s="186">
        <v>0</v>
      </c>
      <c r="Z257" s="186">
        <v>0</v>
      </c>
      <c r="AA257" s="186">
        <v>136262.70009276437</v>
      </c>
      <c r="AB257" s="186">
        <v>545731.91502238205</v>
      </c>
      <c r="AC257" s="186">
        <v>0</v>
      </c>
      <c r="AD257" s="182">
        <v>0</v>
      </c>
      <c r="AE257" s="186">
        <v>224851.60277325398</v>
      </c>
      <c r="AF257" s="186">
        <v>1253985.8037163597</v>
      </c>
      <c r="AG257" s="206">
        <v>8892150.4165995065</v>
      </c>
    </row>
    <row r="258" spans="1:33" s="51" customFormat="1" x14ac:dyDescent="0.25">
      <c r="A258" s="178">
        <v>783</v>
      </c>
      <c r="B258" s="178" t="s">
        <v>263</v>
      </c>
      <c r="C258" s="157">
        <v>6646</v>
      </c>
      <c r="D258" s="151">
        <v>1.0496675021209061</v>
      </c>
      <c r="E258" s="47">
        <v>245</v>
      </c>
      <c r="F258" s="47">
        <v>2989</v>
      </c>
      <c r="G258" s="488">
        <v>8.1967213114754092E-2</v>
      </c>
      <c r="H258" s="490">
        <v>0.62917159594161731</v>
      </c>
      <c r="I258" s="180">
        <v>0</v>
      </c>
      <c r="J258" s="182">
        <v>15</v>
      </c>
      <c r="K258" s="15">
        <v>164</v>
      </c>
      <c r="L258" s="198">
        <v>2.4676497141137527E-2</v>
      </c>
      <c r="M258" s="490">
        <v>2.1893565786777602E-2</v>
      </c>
      <c r="N258" s="200">
        <v>406.89</v>
      </c>
      <c r="O258" s="199">
        <v>16.333652830003196</v>
      </c>
      <c r="P258" s="490">
        <v>1.1143296979827872</v>
      </c>
      <c r="Q258" s="180">
        <v>0</v>
      </c>
      <c r="R258" s="180">
        <v>0</v>
      </c>
      <c r="S258" s="15">
        <v>1821</v>
      </c>
      <c r="T258" s="15">
        <v>275</v>
      </c>
      <c r="U258" s="185">
        <v>0.15101592531576058</v>
      </c>
      <c r="V258" s="491">
        <v>9.6991976554969717E-2</v>
      </c>
      <c r="W258" s="201">
        <v>9275549.0771138147</v>
      </c>
      <c r="X258" s="186">
        <v>432113.56724773638</v>
      </c>
      <c r="Y258" s="186">
        <v>0</v>
      </c>
      <c r="Z258" s="186">
        <v>0</v>
      </c>
      <c r="AA258" s="186">
        <v>325589.90875695727</v>
      </c>
      <c r="AB258" s="186">
        <v>333262.58277571219</v>
      </c>
      <c r="AC258" s="186">
        <v>0</v>
      </c>
      <c r="AD258" s="182">
        <v>0</v>
      </c>
      <c r="AE258" s="186">
        <v>294856.90066023567</v>
      </c>
      <c r="AF258" s="186">
        <v>1385822.9594406411</v>
      </c>
      <c r="AG258" s="206">
        <v>10661372.036554456</v>
      </c>
    </row>
    <row r="259" spans="1:33" s="51" customFormat="1" x14ac:dyDescent="0.25">
      <c r="A259" s="97">
        <v>785</v>
      </c>
      <c r="B259" s="178" t="s">
        <v>264</v>
      </c>
      <c r="C259" s="157">
        <v>2737</v>
      </c>
      <c r="D259" s="151">
        <v>1.7342661103754284</v>
      </c>
      <c r="E259" s="47">
        <v>164</v>
      </c>
      <c r="F259" s="47">
        <v>1058</v>
      </c>
      <c r="G259" s="488">
        <v>0.15500945179584122</v>
      </c>
      <c r="H259" s="490">
        <v>1.1898360389035803</v>
      </c>
      <c r="I259" s="180">
        <v>0</v>
      </c>
      <c r="J259" s="182">
        <v>1</v>
      </c>
      <c r="K259" s="15">
        <v>25</v>
      </c>
      <c r="L259" s="198">
        <v>9.1340884179758868E-3</v>
      </c>
      <c r="M259" s="490">
        <v>6.3511570636159611E-3</v>
      </c>
      <c r="N259" s="200">
        <v>1302.3800000000001</v>
      </c>
      <c r="O259" s="199">
        <v>2.1015371857675946</v>
      </c>
      <c r="P259" s="490">
        <v>8.6608386224510934</v>
      </c>
      <c r="Q259" s="180">
        <v>3</v>
      </c>
      <c r="R259" s="180">
        <v>83</v>
      </c>
      <c r="S259" s="15">
        <v>583</v>
      </c>
      <c r="T259" s="15">
        <v>73</v>
      </c>
      <c r="U259" s="185">
        <v>0.12521440823327615</v>
      </c>
      <c r="V259" s="491">
        <v>7.1190459472485285E-2</v>
      </c>
      <c r="W259" s="201">
        <v>6311289.09683898</v>
      </c>
      <c r="X259" s="186">
        <v>336535.10518443014</v>
      </c>
      <c r="Y259" s="186">
        <v>0</v>
      </c>
      <c r="Z259" s="186">
        <v>0</v>
      </c>
      <c r="AA259" s="186">
        <v>38897.505324675323</v>
      </c>
      <c r="AB259" s="186">
        <v>1066712.188934189</v>
      </c>
      <c r="AC259" s="186">
        <v>0</v>
      </c>
      <c r="AD259" s="182">
        <v>26622.25</v>
      </c>
      <c r="AE259" s="186">
        <v>89127.503703101858</v>
      </c>
      <c r="AF259" s="186">
        <v>1557894.5531463968</v>
      </c>
      <c r="AG259" s="206">
        <v>7869183.6499853767</v>
      </c>
    </row>
    <row r="260" spans="1:33" s="51" customFormat="1" x14ac:dyDescent="0.25">
      <c r="A260" s="97">
        <v>790</v>
      </c>
      <c r="B260" s="178" t="s">
        <v>265</v>
      </c>
      <c r="C260" s="157">
        <v>24052</v>
      </c>
      <c r="D260" s="151">
        <v>1.2519905527890367</v>
      </c>
      <c r="E260" s="47">
        <v>1068</v>
      </c>
      <c r="F260" s="47">
        <v>10239</v>
      </c>
      <c r="G260" s="488">
        <v>0.10430706123644887</v>
      </c>
      <c r="H260" s="490">
        <v>0.80064989027062183</v>
      </c>
      <c r="I260" s="180">
        <v>0</v>
      </c>
      <c r="J260" s="182">
        <v>38</v>
      </c>
      <c r="K260" s="15">
        <v>647</v>
      </c>
      <c r="L260" s="198">
        <v>2.6900049891900882E-2</v>
      </c>
      <c r="M260" s="490">
        <v>2.4117118537540956E-2</v>
      </c>
      <c r="N260" s="200">
        <v>1429.16</v>
      </c>
      <c r="O260" s="199">
        <v>16.829466259900919</v>
      </c>
      <c r="P260" s="490">
        <v>1.0815003960274328</v>
      </c>
      <c r="Q260" s="180">
        <v>0</v>
      </c>
      <c r="R260" s="180">
        <v>0</v>
      </c>
      <c r="S260" s="15">
        <v>6699</v>
      </c>
      <c r="T260" s="15">
        <v>941</v>
      </c>
      <c r="U260" s="185">
        <v>0.14046872667562324</v>
      </c>
      <c r="V260" s="491">
        <v>8.6444777914832377E-2</v>
      </c>
      <c r="W260" s="201">
        <v>40038683.218482181</v>
      </c>
      <c r="X260" s="186">
        <v>1990042.268155935</v>
      </c>
      <c r="Y260" s="186">
        <v>0</v>
      </c>
      <c r="Z260" s="186">
        <v>0</v>
      </c>
      <c r="AA260" s="186">
        <v>1297988.1025974026</v>
      </c>
      <c r="AB260" s="186">
        <v>1170551.1386363315</v>
      </c>
      <c r="AC260" s="186">
        <v>0</v>
      </c>
      <c r="AD260" s="182">
        <v>0</v>
      </c>
      <c r="AE260" s="186">
        <v>951053.84918758064</v>
      </c>
      <c r="AF260" s="186">
        <v>5409635.358577244</v>
      </c>
      <c r="AG260" s="206">
        <v>45448318.577059425</v>
      </c>
    </row>
    <row r="261" spans="1:33" s="51" customFormat="1" x14ac:dyDescent="0.25">
      <c r="A261" s="97">
        <v>791</v>
      </c>
      <c r="B261" s="178" t="s">
        <v>266</v>
      </c>
      <c r="C261" s="157">
        <v>5203</v>
      </c>
      <c r="D261" s="151">
        <v>1.5294008474991165</v>
      </c>
      <c r="E261" s="47">
        <v>238</v>
      </c>
      <c r="F261" s="47">
        <v>2148</v>
      </c>
      <c r="G261" s="488">
        <v>0.11080074487895716</v>
      </c>
      <c r="H261" s="490">
        <v>0.85049471414156419</v>
      </c>
      <c r="I261" s="180">
        <v>0</v>
      </c>
      <c r="J261" s="182">
        <v>4</v>
      </c>
      <c r="K261" s="15">
        <v>40</v>
      </c>
      <c r="L261" s="198">
        <v>7.68787238131847E-3</v>
      </c>
      <c r="M261" s="490">
        <v>4.9049410269585442E-3</v>
      </c>
      <c r="N261" s="200">
        <v>2173.37</v>
      </c>
      <c r="O261" s="199">
        <v>2.3939780157083241</v>
      </c>
      <c r="P261" s="490">
        <v>7.6028577980186141</v>
      </c>
      <c r="Q261" s="180">
        <v>0</v>
      </c>
      <c r="R261" s="180">
        <v>0</v>
      </c>
      <c r="S261" s="15">
        <v>1352</v>
      </c>
      <c r="T261" s="15">
        <v>167</v>
      </c>
      <c r="U261" s="185">
        <v>0.1235207100591716</v>
      </c>
      <c r="V261" s="491">
        <v>6.9496761298380741E-2</v>
      </c>
      <c r="W261" s="201">
        <v>10580414.731093787</v>
      </c>
      <c r="X261" s="186">
        <v>457292.31392010226</v>
      </c>
      <c r="Y261" s="186">
        <v>0</v>
      </c>
      <c r="Z261" s="186">
        <v>0</v>
      </c>
      <c r="AA261" s="186">
        <v>57105.996530612239</v>
      </c>
      <c r="AB261" s="186">
        <v>1780095.110539088</v>
      </c>
      <c r="AC261" s="186">
        <v>0</v>
      </c>
      <c r="AD261" s="182">
        <v>0</v>
      </c>
      <c r="AE261" s="186">
        <v>165399.25210180698</v>
      </c>
      <c r="AF261" s="186">
        <v>2459892.6730916109</v>
      </c>
      <c r="AG261" s="206">
        <v>13040307.404185398</v>
      </c>
    </row>
    <row r="262" spans="1:33" s="51" customFormat="1" x14ac:dyDescent="0.25">
      <c r="A262" s="97">
        <v>831</v>
      </c>
      <c r="B262" s="178" t="s">
        <v>267</v>
      </c>
      <c r="C262" s="157">
        <v>4628</v>
      </c>
      <c r="D262" s="151">
        <v>0.80363077054503973</v>
      </c>
      <c r="E262" s="47">
        <v>237</v>
      </c>
      <c r="F262" s="47">
        <v>2174</v>
      </c>
      <c r="G262" s="488">
        <v>0.10901563937442502</v>
      </c>
      <c r="H262" s="490">
        <v>0.83679243445519425</v>
      </c>
      <c r="I262" s="180">
        <v>0</v>
      </c>
      <c r="J262" s="182">
        <v>9</v>
      </c>
      <c r="K262" s="15">
        <v>227</v>
      </c>
      <c r="L262" s="198">
        <v>4.9049265341400174E-2</v>
      </c>
      <c r="M262" s="490">
        <v>4.6266333987040248E-2</v>
      </c>
      <c r="N262" s="200">
        <v>344.69</v>
      </c>
      <c r="O262" s="199">
        <v>13.426557196321331</v>
      </c>
      <c r="P262" s="490">
        <v>1.3556024942864708</v>
      </c>
      <c r="Q262" s="180">
        <v>3</v>
      </c>
      <c r="R262" s="180">
        <v>2086</v>
      </c>
      <c r="S262" s="15">
        <v>1338</v>
      </c>
      <c r="T262" s="15">
        <v>119</v>
      </c>
      <c r="U262" s="185">
        <v>8.8938714499252614E-2</v>
      </c>
      <c r="V262" s="491">
        <v>3.491476573846175E-2</v>
      </c>
      <c r="W262" s="201">
        <v>4945126.9668713389</v>
      </c>
      <c r="X262" s="186">
        <v>400202.27445730375</v>
      </c>
      <c r="Y262" s="186">
        <v>0</v>
      </c>
      <c r="Z262" s="186">
        <v>0</v>
      </c>
      <c r="AA262" s="186">
        <v>479129.08768089046</v>
      </c>
      <c r="AB262" s="186">
        <v>282317.77546010044</v>
      </c>
      <c r="AC262" s="186">
        <v>0</v>
      </c>
      <c r="AD262" s="182">
        <v>669084.5</v>
      </c>
      <c r="AE262" s="186">
        <v>73912.455802835451</v>
      </c>
      <c r="AF262" s="186">
        <v>1904646.0934011303</v>
      </c>
      <c r="AG262" s="206">
        <v>6849773.0602724692</v>
      </c>
    </row>
    <row r="263" spans="1:33" s="51" customFormat="1" x14ac:dyDescent="0.25">
      <c r="A263" s="97">
        <v>832</v>
      </c>
      <c r="B263" s="178" t="s">
        <v>268</v>
      </c>
      <c r="C263" s="157">
        <v>3916</v>
      </c>
      <c r="D263" s="151">
        <v>1.5191407517378837</v>
      </c>
      <c r="E263" s="47">
        <v>254</v>
      </c>
      <c r="F263" s="47">
        <v>1634</v>
      </c>
      <c r="G263" s="488">
        <v>0.1554467564259486</v>
      </c>
      <c r="H263" s="490">
        <v>1.1931927426584357</v>
      </c>
      <c r="I263" s="180">
        <v>0</v>
      </c>
      <c r="J263" s="182">
        <v>3</v>
      </c>
      <c r="K263" s="15">
        <v>71</v>
      </c>
      <c r="L263" s="198">
        <v>1.8130745658835545E-2</v>
      </c>
      <c r="M263" s="490">
        <v>1.534781430447562E-2</v>
      </c>
      <c r="N263" s="200">
        <v>2437.79</v>
      </c>
      <c r="O263" s="199">
        <v>1.6063729853678947</v>
      </c>
      <c r="P263" s="490">
        <v>11.330540659487445</v>
      </c>
      <c r="Q263" s="180">
        <v>0</v>
      </c>
      <c r="R263" s="180">
        <v>0</v>
      </c>
      <c r="S263" s="15">
        <v>937</v>
      </c>
      <c r="T263" s="15">
        <v>134</v>
      </c>
      <c r="U263" s="185">
        <v>0.14300960512273211</v>
      </c>
      <c r="V263" s="491">
        <v>8.8985656361941251E-2</v>
      </c>
      <c r="W263" s="201">
        <v>7909849.7914915383</v>
      </c>
      <c r="X263" s="186">
        <v>482860.57091107988</v>
      </c>
      <c r="Y263" s="186">
        <v>0</v>
      </c>
      <c r="Z263" s="186">
        <v>0</v>
      </c>
      <c r="AA263" s="186">
        <v>134487.9326530612</v>
      </c>
      <c r="AB263" s="186">
        <v>1996667.8750148776</v>
      </c>
      <c r="AC263" s="186">
        <v>0</v>
      </c>
      <c r="AD263" s="182">
        <v>0</v>
      </c>
      <c r="AE263" s="186">
        <v>159396.15494193803</v>
      </c>
      <c r="AF263" s="186">
        <v>2773412.5335209575</v>
      </c>
      <c r="AG263" s="206">
        <v>10683262.325012496</v>
      </c>
    </row>
    <row r="264" spans="1:33" s="51" customFormat="1" x14ac:dyDescent="0.25">
      <c r="A264" s="97">
        <v>833</v>
      </c>
      <c r="B264" s="178" t="s">
        <v>269</v>
      </c>
      <c r="C264" s="157">
        <v>1659</v>
      </c>
      <c r="D264" s="151">
        <v>1.2115389624182111</v>
      </c>
      <c r="E264" s="47">
        <v>69</v>
      </c>
      <c r="F264" s="47">
        <v>717</v>
      </c>
      <c r="G264" s="488">
        <v>9.6234309623430964E-2</v>
      </c>
      <c r="H264" s="490">
        <v>0.73868430887538838</v>
      </c>
      <c r="I264" s="180">
        <v>0</v>
      </c>
      <c r="J264" s="182">
        <v>12</v>
      </c>
      <c r="K264" s="15">
        <v>83</v>
      </c>
      <c r="L264" s="198">
        <v>5.0030138637733576E-2</v>
      </c>
      <c r="M264" s="490">
        <v>4.724720728337365E-2</v>
      </c>
      <c r="N264" s="200">
        <v>140.33000000000001</v>
      </c>
      <c r="O264" s="199">
        <v>11.822133542364426</v>
      </c>
      <c r="P264" s="490">
        <v>1.5395761145642537</v>
      </c>
      <c r="Q264" s="180">
        <v>3</v>
      </c>
      <c r="R264" s="180">
        <v>184</v>
      </c>
      <c r="S264" s="15">
        <v>448</v>
      </c>
      <c r="T264" s="15">
        <v>85</v>
      </c>
      <c r="U264" s="185">
        <v>0.18973214285714285</v>
      </c>
      <c r="V264" s="491">
        <v>0.13570819409635199</v>
      </c>
      <c r="W264" s="201">
        <v>2672460.5960142221</v>
      </c>
      <c r="X264" s="186">
        <v>126640.82091896399</v>
      </c>
      <c r="Y264" s="186">
        <v>0</v>
      </c>
      <c r="Z264" s="186">
        <v>0</v>
      </c>
      <c r="AA264" s="186">
        <v>175394.7653246753</v>
      </c>
      <c r="AB264" s="186">
        <v>114937.05483279435</v>
      </c>
      <c r="AC264" s="186">
        <v>0</v>
      </c>
      <c r="AD264" s="182">
        <v>59018</v>
      </c>
      <c r="AE264" s="186">
        <v>102983.49031615496</v>
      </c>
      <c r="AF264" s="186">
        <v>578974.13139258884</v>
      </c>
      <c r="AG264" s="206">
        <v>3251434.727406811</v>
      </c>
    </row>
    <row r="265" spans="1:33" s="51" customFormat="1" x14ac:dyDescent="0.25">
      <c r="A265" s="97">
        <v>834</v>
      </c>
      <c r="B265" s="178" t="s">
        <v>270</v>
      </c>
      <c r="C265" s="157">
        <v>6016</v>
      </c>
      <c r="D265" s="151">
        <v>1.0410719709146183</v>
      </c>
      <c r="E265" s="47">
        <v>241</v>
      </c>
      <c r="F265" s="47">
        <v>2783</v>
      </c>
      <c r="G265" s="488">
        <v>8.6597197269134021E-2</v>
      </c>
      <c r="H265" s="490">
        <v>0.66471086108068378</v>
      </c>
      <c r="I265" s="180">
        <v>0</v>
      </c>
      <c r="J265" s="182">
        <v>21</v>
      </c>
      <c r="K265" s="15">
        <v>106</v>
      </c>
      <c r="L265" s="198">
        <v>1.7619680851063829E-2</v>
      </c>
      <c r="M265" s="490">
        <v>1.4836749496703903E-2</v>
      </c>
      <c r="N265" s="200">
        <v>640.58000000000004</v>
      </c>
      <c r="O265" s="199">
        <v>9.3914889631271645</v>
      </c>
      <c r="P265" s="490">
        <v>1.9380392711394503</v>
      </c>
      <c r="Q265" s="180">
        <v>0</v>
      </c>
      <c r="R265" s="180">
        <v>0</v>
      </c>
      <c r="S265" s="15">
        <v>1693</v>
      </c>
      <c r="T265" s="15">
        <v>221</v>
      </c>
      <c r="U265" s="185">
        <v>0.13053750738334319</v>
      </c>
      <c r="V265" s="491">
        <v>7.6513558622552325E-2</v>
      </c>
      <c r="W265" s="201">
        <v>8327528.3656284483</v>
      </c>
      <c r="X265" s="186">
        <v>413246.38183061243</v>
      </c>
      <c r="Y265" s="186">
        <v>0</v>
      </c>
      <c r="Z265" s="186">
        <v>0</v>
      </c>
      <c r="AA265" s="186">
        <v>199728.79888682746</v>
      </c>
      <c r="AB265" s="186">
        <v>524665.99148287205</v>
      </c>
      <c r="AC265" s="186">
        <v>0</v>
      </c>
      <c r="AD265" s="182">
        <v>0</v>
      </c>
      <c r="AE265" s="186">
        <v>210552.97322252934</v>
      </c>
      <c r="AF265" s="186">
        <v>1348194.1454228433</v>
      </c>
      <c r="AG265" s="206">
        <v>9675722.5110512916</v>
      </c>
    </row>
    <row r="266" spans="1:33" s="51" customFormat="1" x14ac:dyDescent="0.25">
      <c r="A266" s="97">
        <v>837</v>
      </c>
      <c r="B266" s="178" t="s">
        <v>271</v>
      </c>
      <c r="C266" s="157">
        <v>241009</v>
      </c>
      <c r="D266" s="151">
        <v>0.9074190654986235</v>
      </c>
      <c r="E266" s="47">
        <v>18474</v>
      </c>
      <c r="F266" s="47">
        <v>118501</v>
      </c>
      <c r="G266" s="488">
        <v>0.15589741858718492</v>
      </c>
      <c r="H266" s="490">
        <v>1.1966519773992654</v>
      </c>
      <c r="I266" s="180">
        <v>0</v>
      </c>
      <c r="J266" s="182">
        <v>1276</v>
      </c>
      <c r="K266" s="15">
        <v>19576</v>
      </c>
      <c r="L266" s="198">
        <v>8.1225182462065726E-2</v>
      </c>
      <c r="M266" s="490">
        <v>7.8442251107705807E-2</v>
      </c>
      <c r="N266" s="200">
        <v>524.94000000000005</v>
      </c>
      <c r="O266" s="199">
        <v>459.11723244561279</v>
      </c>
      <c r="P266" s="490">
        <v>3.9643631601585044E-2</v>
      </c>
      <c r="Q266" s="180">
        <v>0</v>
      </c>
      <c r="R266" s="180">
        <v>0</v>
      </c>
      <c r="S266" s="15">
        <v>77800</v>
      </c>
      <c r="T266" s="15">
        <v>8425</v>
      </c>
      <c r="U266" s="185">
        <v>0.10829048843187661</v>
      </c>
      <c r="V266" s="491">
        <v>5.4266539671085745E-2</v>
      </c>
      <c r="W266" s="201">
        <v>290782790.3290962</v>
      </c>
      <c r="X266" s="186">
        <v>29803658.656148165</v>
      </c>
      <c r="Y266" s="186">
        <v>0</v>
      </c>
      <c r="Z266" s="186">
        <v>0</v>
      </c>
      <c r="AA266" s="186">
        <v>42303607.858682744</v>
      </c>
      <c r="AB266" s="186">
        <v>429951.24038998841</v>
      </c>
      <c r="AC266" s="186">
        <v>0</v>
      </c>
      <c r="AD266" s="182">
        <v>0</v>
      </c>
      <c r="AE266" s="186">
        <v>5982470.1423050649</v>
      </c>
      <c r="AF266" s="186">
        <v>78519687.897526026</v>
      </c>
      <c r="AG266" s="206">
        <v>369302478.22662222</v>
      </c>
    </row>
    <row r="267" spans="1:33" s="51" customFormat="1" x14ac:dyDescent="0.25">
      <c r="A267" s="97">
        <v>844</v>
      </c>
      <c r="B267" s="178" t="s">
        <v>272</v>
      </c>
      <c r="C267" s="157">
        <v>1503</v>
      </c>
      <c r="D267" s="151">
        <v>1.8410916947413161</v>
      </c>
      <c r="E267" s="47">
        <v>68</v>
      </c>
      <c r="F267" s="47">
        <v>611</v>
      </c>
      <c r="G267" s="488">
        <v>0.11129296235679215</v>
      </c>
      <c r="H267" s="490">
        <v>0.85427292306573765</v>
      </c>
      <c r="I267" s="180">
        <v>0</v>
      </c>
      <c r="J267" s="182">
        <v>2</v>
      </c>
      <c r="K267" s="15">
        <v>24</v>
      </c>
      <c r="L267" s="198">
        <v>1.5968063872255488E-2</v>
      </c>
      <c r="M267" s="490">
        <v>1.3185132517895562E-2</v>
      </c>
      <c r="N267" s="200">
        <v>347.75</v>
      </c>
      <c r="O267" s="199">
        <v>4.3220704529115741</v>
      </c>
      <c r="P267" s="490">
        <v>4.2111933674639568</v>
      </c>
      <c r="Q267" s="180">
        <v>3</v>
      </c>
      <c r="R267" s="180">
        <v>173</v>
      </c>
      <c r="S267" s="15">
        <v>338</v>
      </c>
      <c r="T267" s="15">
        <v>51</v>
      </c>
      <c r="U267" s="185">
        <v>0.15088757396449703</v>
      </c>
      <c r="V267" s="491">
        <v>9.6863625203706172E-2</v>
      </c>
      <c r="W267" s="201">
        <v>3679272.3657604088</v>
      </c>
      <c r="X267" s="186">
        <v>132685.68749602884</v>
      </c>
      <c r="Y267" s="186">
        <v>0</v>
      </c>
      <c r="Z267" s="186">
        <v>0</v>
      </c>
      <c r="AA267" s="186">
        <v>44344.27697588125</v>
      </c>
      <c r="AB267" s="186">
        <v>284824.06340842473</v>
      </c>
      <c r="AC267" s="186">
        <v>0</v>
      </c>
      <c r="AD267" s="182">
        <v>55489.75</v>
      </c>
      <c r="AE267" s="186">
        <v>66593.961239340962</v>
      </c>
      <c r="AF267" s="186">
        <v>583937.73911967548</v>
      </c>
      <c r="AG267" s="206">
        <v>4263210.1048800843</v>
      </c>
    </row>
    <row r="268" spans="1:33" s="51" customFormat="1" x14ac:dyDescent="0.25">
      <c r="A268" s="97">
        <v>845</v>
      </c>
      <c r="B268" s="178" t="s">
        <v>273</v>
      </c>
      <c r="C268" s="157">
        <v>2925</v>
      </c>
      <c r="D268" s="151">
        <v>1.2651103997196049</v>
      </c>
      <c r="E268" s="47">
        <v>161</v>
      </c>
      <c r="F268" s="47">
        <v>1261</v>
      </c>
      <c r="G268" s="488">
        <v>0.12767644726407612</v>
      </c>
      <c r="H268" s="490">
        <v>0.98003080788939301</v>
      </c>
      <c r="I268" s="180">
        <v>0</v>
      </c>
      <c r="J268" s="182">
        <v>3</v>
      </c>
      <c r="K268" s="15">
        <v>44</v>
      </c>
      <c r="L268" s="198">
        <v>1.5042735042735043E-2</v>
      </c>
      <c r="M268" s="490">
        <v>1.2259803688375117E-2</v>
      </c>
      <c r="N268" s="200">
        <v>1559.86</v>
      </c>
      <c r="O268" s="199">
        <v>1.8751682843332096</v>
      </c>
      <c r="P268" s="490">
        <v>9.7063685308037702</v>
      </c>
      <c r="Q268" s="180">
        <v>0</v>
      </c>
      <c r="R268" s="180">
        <v>0</v>
      </c>
      <c r="S268" s="15">
        <v>691</v>
      </c>
      <c r="T268" s="15">
        <v>95</v>
      </c>
      <c r="U268" s="185">
        <v>0.13748191027496381</v>
      </c>
      <c r="V268" s="491">
        <v>8.3457961514172951E-2</v>
      </c>
      <c r="W268" s="201">
        <v>4920189.5622999044</v>
      </c>
      <c r="X268" s="186">
        <v>296233.42228532286</v>
      </c>
      <c r="Y268" s="186">
        <v>0</v>
      </c>
      <c r="Z268" s="186">
        <v>0</v>
      </c>
      <c r="AA268" s="186">
        <v>80242.321539888668</v>
      </c>
      <c r="AB268" s="186">
        <v>1277600.7578670464</v>
      </c>
      <c r="AC268" s="186">
        <v>0</v>
      </c>
      <c r="AD268" s="182">
        <v>0</v>
      </c>
      <c r="AE268" s="186">
        <v>111662.87171075301</v>
      </c>
      <c r="AF268" s="186">
        <v>1765739.3734030118</v>
      </c>
      <c r="AG268" s="206">
        <v>6685928.9357029162</v>
      </c>
    </row>
    <row r="269" spans="1:33" s="51" customFormat="1" x14ac:dyDescent="0.25">
      <c r="A269" s="97">
        <v>846</v>
      </c>
      <c r="B269" s="178" t="s">
        <v>274</v>
      </c>
      <c r="C269" s="157">
        <v>4994</v>
      </c>
      <c r="D269" s="151">
        <v>1.4967222045969741</v>
      </c>
      <c r="E269" s="47">
        <v>191</v>
      </c>
      <c r="F269" s="47">
        <v>2024</v>
      </c>
      <c r="G269" s="488">
        <v>9.4367588932806321E-2</v>
      </c>
      <c r="H269" s="490">
        <v>0.72435555971499832</v>
      </c>
      <c r="I269" s="180">
        <v>0</v>
      </c>
      <c r="J269" s="182">
        <v>37</v>
      </c>
      <c r="K269" s="15">
        <v>69</v>
      </c>
      <c r="L269" s="198">
        <v>1.381657989587505E-2</v>
      </c>
      <c r="M269" s="490">
        <v>1.1033648541515124E-2</v>
      </c>
      <c r="N269" s="200">
        <v>554.66999999999996</v>
      </c>
      <c r="O269" s="199">
        <v>9.0035516613481903</v>
      </c>
      <c r="P269" s="490">
        <v>2.0215438428758605</v>
      </c>
      <c r="Q269" s="180">
        <v>0</v>
      </c>
      <c r="R269" s="180">
        <v>0</v>
      </c>
      <c r="S269" s="15">
        <v>1205</v>
      </c>
      <c r="T269" s="15">
        <v>172</v>
      </c>
      <c r="U269" s="185">
        <v>0.14273858921161825</v>
      </c>
      <c r="V269" s="491">
        <v>8.8714640450827387E-2</v>
      </c>
      <c r="W269" s="201">
        <v>9938418.4577150848</v>
      </c>
      <c r="X269" s="186">
        <v>373825.38828349399</v>
      </c>
      <c r="Y269" s="186">
        <v>0</v>
      </c>
      <c r="Z269" s="186">
        <v>0</v>
      </c>
      <c r="AA269" s="186">
        <v>123299.63265306121</v>
      </c>
      <c r="AB269" s="186">
        <v>454301.54780949216</v>
      </c>
      <c r="AC269" s="186">
        <v>0</v>
      </c>
      <c r="AD269" s="182">
        <v>0</v>
      </c>
      <c r="AE269" s="186">
        <v>202655.77507007722</v>
      </c>
      <c r="AF269" s="186">
        <v>1154082.3438161258</v>
      </c>
      <c r="AG269" s="206">
        <v>11092500.801531211</v>
      </c>
    </row>
    <row r="270" spans="1:33" s="51" customFormat="1" x14ac:dyDescent="0.25">
      <c r="A270" s="97">
        <v>848</v>
      </c>
      <c r="B270" s="178" t="s">
        <v>275</v>
      </c>
      <c r="C270" s="157">
        <v>4307</v>
      </c>
      <c r="D270" s="151">
        <v>1.5691194017647814</v>
      </c>
      <c r="E270" s="47">
        <v>316</v>
      </c>
      <c r="F270" s="47">
        <v>1827</v>
      </c>
      <c r="G270" s="488">
        <v>0.17296113847837985</v>
      </c>
      <c r="H270" s="490">
        <v>1.3276312734943201</v>
      </c>
      <c r="I270" s="180">
        <v>0</v>
      </c>
      <c r="J270" s="182">
        <v>5</v>
      </c>
      <c r="K270" s="15">
        <v>216</v>
      </c>
      <c r="L270" s="198">
        <v>5.0150917111678663E-2</v>
      </c>
      <c r="M270" s="490">
        <v>4.7367985757318737E-2</v>
      </c>
      <c r="N270" s="200">
        <v>837.75</v>
      </c>
      <c r="O270" s="199">
        <v>5.141151894956729</v>
      </c>
      <c r="P270" s="490">
        <v>3.5402716739156666</v>
      </c>
      <c r="Q270" s="180">
        <v>0</v>
      </c>
      <c r="R270" s="180">
        <v>0</v>
      </c>
      <c r="S270" s="15">
        <v>1114</v>
      </c>
      <c r="T270" s="15">
        <v>170</v>
      </c>
      <c r="U270" s="185">
        <v>0.15260323159784561</v>
      </c>
      <c r="V270" s="491">
        <v>9.8579282837054749E-2</v>
      </c>
      <c r="W270" s="201">
        <v>8985834.2453631219</v>
      </c>
      <c r="X270" s="186">
        <v>590909.2698631034</v>
      </c>
      <c r="Y270" s="186">
        <v>0</v>
      </c>
      <c r="Z270" s="186">
        <v>0</v>
      </c>
      <c r="AA270" s="186">
        <v>456513.77627087192</v>
      </c>
      <c r="AB270" s="186">
        <v>686157.75447996485</v>
      </c>
      <c r="AC270" s="186">
        <v>0</v>
      </c>
      <c r="AD270" s="182">
        <v>0</v>
      </c>
      <c r="AE270" s="186">
        <v>194211.8278367873</v>
      </c>
      <c r="AF270" s="186">
        <v>1927792.6284507271</v>
      </c>
      <c r="AG270" s="206">
        <v>10913626.873813849</v>
      </c>
    </row>
    <row r="271" spans="1:33" s="51" customFormat="1" x14ac:dyDescent="0.25">
      <c r="A271" s="97">
        <v>849</v>
      </c>
      <c r="B271" s="178" t="s">
        <v>276</v>
      </c>
      <c r="C271" s="157">
        <v>2966</v>
      </c>
      <c r="D271" s="151">
        <v>1.1970409917799061</v>
      </c>
      <c r="E271" s="47">
        <v>117</v>
      </c>
      <c r="F271" s="47">
        <v>1252</v>
      </c>
      <c r="G271" s="488">
        <v>9.3450479233226844E-2</v>
      </c>
      <c r="H271" s="490">
        <v>0.71731592336027528</v>
      </c>
      <c r="I271" s="180">
        <v>0</v>
      </c>
      <c r="J271" s="182">
        <v>5</v>
      </c>
      <c r="K271" s="15">
        <v>47</v>
      </c>
      <c r="L271" s="198">
        <v>1.5846257585974376E-2</v>
      </c>
      <c r="M271" s="490">
        <v>1.306332623161445E-2</v>
      </c>
      <c r="N271" s="200">
        <v>608.99</v>
      </c>
      <c r="O271" s="199">
        <v>4.8703591191973592</v>
      </c>
      <c r="P271" s="490">
        <v>3.7371113668539331</v>
      </c>
      <c r="Q271" s="180">
        <v>0</v>
      </c>
      <c r="R271" s="180">
        <v>0</v>
      </c>
      <c r="S271" s="15">
        <v>747</v>
      </c>
      <c r="T271" s="15">
        <v>88</v>
      </c>
      <c r="U271" s="185">
        <v>0.11780455153949129</v>
      </c>
      <c r="V271" s="491">
        <v>6.3780602778700429E-2</v>
      </c>
      <c r="W271" s="201">
        <v>4720714.2025925219</v>
      </c>
      <c r="X271" s="186">
        <v>219861.9500244708</v>
      </c>
      <c r="Y271" s="186">
        <v>0</v>
      </c>
      <c r="Z271" s="186">
        <v>0</v>
      </c>
      <c r="AA271" s="186">
        <v>86699.984118738401</v>
      </c>
      <c r="AB271" s="186">
        <v>498792.2541339944</v>
      </c>
      <c r="AC271" s="186">
        <v>0</v>
      </c>
      <c r="AD271" s="182">
        <v>0</v>
      </c>
      <c r="AE271" s="186">
        <v>86531.636176116328</v>
      </c>
      <c r="AF271" s="186">
        <v>891885.82445332035</v>
      </c>
      <c r="AG271" s="206">
        <v>5612600.0270458423</v>
      </c>
    </row>
    <row r="272" spans="1:33" s="51" customFormat="1" x14ac:dyDescent="0.25">
      <c r="A272" s="97">
        <v>850</v>
      </c>
      <c r="B272" s="178" t="s">
        <v>277</v>
      </c>
      <c r="C272" s="157">
        <v>2401</v>
      </c>
      <c r="D272" s="151">
        <v>1.1135718632408265</v>
      </c>
      <c r="E272" s="47">
        <v>110</v>
      </c>
      <c r="F272" s="47">
        <v>1036</v>
      </c>
      <c r="G272" s="488">
        <v>0.10617760617760617</v>
      </c>
      <c r="H272" s="490">
        <v>0.815007993970705</v>
      </c>
      <c r="I272" s="180">
        <v>0</v>
      </c>
      <c r="J272" s="182">
        <v>1</v>
      </c>
      <c r="K272" s="15">
        <v>24</v>
      </c>
      <c r="L272" s="198">
        <v>9.9958350687213669E-3</v>
      </c>
      <c r="M272" s="490">
        <v>7.2129037143614412E-3</v>
      </c>
      <c r="N272" s="200">
        <v>361.45</v>
      </c>
      <c r="O272" s="199">
        <v>6.642689168626366</v>
      </c>
      <c r="P272" s="490">
        <v>2.7400159728950468</v>
      </c>
      <c r="Q272" s="180">
        <v>0</v>
      </c>
      <c r="R272" s="180">
        <v>0</v>
      </c>
      <c r="S272" s="15">
        <v>697</v>
      </c>
      <c r="T272" s="15">
        <v>75</v>
      </c>
      <c r="U272" s="185">
        <v>0.10760401721664276</v>
      </c>
      <c r="V272" s="491">
        <v>5.3580068455851892E-2</v>
      </c>
      <c r="W272" s="201">
        <v>3554986.4373462442</v>
      </c>
      <c r="X272" s="186">
        <v>202219.2455587353</v>
      </c>
      <c r="Y272" s="186">
        <v>0</v>
      </c>
      <c r="Z272" s="186">
        <v>0</v>
      </c>
      <c r="AA272" s="186">
        <v>38752.202727272728</v>
      </c>
      <c r="AB272" s="186">
        <v>296045.02579144534</v>
      </c>
      <c r="AC272" s="186">
        <v>0</v>
      </c>
      <c r="AD272" s="182">
        <v>0</v>
      </c>
      <c r="AE272" s="186">
        <v>58845.136386294929</v>
      </c>
      <c r="AF272" s="186">
        <v>595861.61046374822</v>
      </c>
      <c r="AG272" s="206">
        <v>4150848.0478099925</v>
      </c>
    </row>
    <row r="273" spans="1:33" s="51" customFormat="1" x14ac:dyDescent="0.25">
      <c r="A273" s="97">
        <v>851</v>
      </c>
      <c r="B273" s="178" t="s">
        <v>278</v>
      </c>
      <c r="C273" s="157">
        <v>21467</v>
      </c>
      <c r="D273" s="151">
        <v>1.0128071783591319</v>
      </c>
      <c r="E273" s="47">
        <v>1181</v>
      </c>
      <c r="F273" s="47">
        <v>9826</v>
      </c>
      <c r="G273" s="488">
        <v>0.12019132912680643</v>
      </c>
      <c r="H273" s="490">
        <v>0.92257583845369528</v>
      </c>
      <c r="I273" s="180">
        <v>0</v>
      </c>
      <c r="J273" s="182">
        <v>113</v>
      </c>
      <c r="K273" s="15">
        <v>550</v>
      </c>
      <c r="L273" s="198">
        <v>2.5620720175152559E-2</v>
      </c>
      <c r="M273" s="490">
        <v>2.2837788820792633E-2</v>
      </c>
      <c r="N273" s="200">
        <v>1188.78</v>
      </c>
      <c r="O273" s="199">
        <v>18.058009051296288</v>
      </c>
      <c r="P273" s="490">
        <v>1.0079225441359829</v>
      </c>
      <c r="Q273" s="180">
        <v>0</v>
      </c>
      <c r="R273" s="180">
        <v>0</v>
      </c>
      <c r="S273" s="15">
        <v>6121</v>
      </c>
      <c r="T273" s="15">
        <v>685</v>
      </c>
      <c r="U273" s="185">
        <v>0.11190981865708217</v>
      </c>
      <c r="V273" s="491">
        <v>5.7885869896291312E-2</v>
      </c>
      <c r="W273" s="201">
        <v>28908507.224076018</v>
      </c>
      <c r="X273" s="186">
        <v>2046642.0370589935</v>
      </c>
      <c r="Y273" s="186">
        <v>0</v>
      </c>
      <c r="Z273" s="186">
        <v>0</v>
      </c>
      <c r="AA273" s="186">
        <v>1097032.5346382188</v>
      </c>
      <c r="AB273" s="186">
        <v>973668.29647352151</v>
      </c>
      <c r="AC273" s="186">
        <v>0</v>
      </c>
      <c r="AD273" s="182">
        <v>0</v>
      </c>
      <c r="AE273" s="186">
        <v>568406.54496911098</v>
      </c>
      <c r="AF273" s="186">
        <v>4685749.4131398425</v>
      </c>
      <c r="AG273" s="206">
        <v>33594256.63721586</v>
      </c>
    </row>
    <row r="274" spans="1:33" s="51" customFormat="1" x14ac:dyDescent="0.25">
      <c r="A274" s="97">
        <v>853</v>
      </c>
      <c r="B274" s="178" t="s">
        <v>279</v>
      </c>
      <c r="C274" s="157">
        <v>194391</v>
      </c>
      <c r="D274" s="151">
        <v>0.91251512108896249</v>
      </c>
      <c r="E274" s="47">
        <v>14706</v>
      </c>
      <c r="F274" s="47">
        <v>95342</v>
      </c>
      <c r="G274" s="488">
        <v>0.1542447190115584</v>
      </c>
      <c r="H274" s="490">
        <v>1.1839660315180358</v>
      </c>
      <c r="I274" s="180">
        <v>1</v>
      </c>
      <c r="J274" s="182">
        <v>10657</v>
      </c>
      <c r="K274" s="15">
        <v>23910</v>
      </c>
      <c r="L274" s="198">
        <v>0.12299952158278933</v>
      </c>
      <c r="M274" s="490">
        <v>0.1202165902284294</v>
      </c>
      <c r="N274" s="200">
        <v>245.66</v>
      </c>
      <c r="O274" s="199">
        <v>791.30098510135963</v>
      </c>
      <c r="P274" s="490">
        <v>2.3001455536772446E-2</v>
      </c>
      <c r="Q274" s="180">
        <v>0</v>
      </c>
      <c r="R274" s="180">
        <v>0</v>
      </c>
      <c r="S274" s="15">
        <v>60225</v>
      </c>
      <c r="T274" s="15">
        <v>8775</v>
      </c>
      <c r="U274" s="185">
        <v>0.14570361145703611</v>
      </c>
      <c r="V274" s="491">
        <v>9.1679662696245251E-2</v>
      </c>
      <c r="W274" s="201">
        <v>235854280.5855706</v>
      </c>
      <c r="X274" s="186">
        <v>23783942.901663877</v>
      </c>
      <c r="Y274" s="186">
        <v>4334899.8608999997</v>
      </c>
      <c r="Z274" s="186">
        <v>3157350.4557000003</v>
      </c>
      <c r="AA274" s="186">
        <v>52291928.433784783</v>
      </c>
      <c r="AB274" s="186">
        <v>201207.41744619297</v>
      </c>
      <c r="AC274" s="186">
        <v>0</v>
      </c>
      <c r="AD274" s="182">
        <v>0</v>
      </c>
      <c r="AE274" s="186">
        <v>8152002.6137626134</v>
      </c>
      <c r="AF274" s="186">
        <v>91921331.68325749</v>
      </c>
      <c r="AG274" s="206">
        <v>327775612.26882809</v>
      </c>
    </row>
    <row r="275" spans="1:33" s="51" customFormat="1" x14ac:dyDescent="0.25">
      <c r="A275" s="97">
        <v>854</v>
      </c>
      <c r="B275" s="178" t="s">
        <v>280</v>
      </c>
      <c r="C275" s="157">
        <v>3304</v>
      </c>
      <c r="D275" s="151">
        <v>1.4908337681556201</v>
      </c>
      <c r="E275" s="47">
        <v>173</v>
      </c>
      <c r="F275" s="47">
        <v>1313</v>
      </c>
      <c r="G275" s="488">
        <v>0.13175932977913177</v>
      </c>
      <c r="H275" s="490">
        <v>1.0113705791274772</v>
      </c>
      <c r="I275" s="180">
        <v>0</v>
      </c>
      <c r="J275" s="182">
        <v>20</v>
      </c>
      <c r="K275" s="15">
        <v>34</v>
      </c>
      <c r="L275" s="198">
        <v>1.0290556900726392E-2</v>
      </c>
      <c r="M275" s="490">
        <v>7.5076255463664664E-3</v>
      </c>
      <c r="N275" s="200">
        <v>1737.71</v>
      </c>
      <c r="O275" s="199">
        <v>1.901352930005582</v>
      </c>
      <c r="P275" s="490">
        <v>9.572696440402428</v>
      </c>
      <c r="Q275" s="180">
        <v>0</v>
      </c>
      <c r="R275" s="180">
        <v>0</v>
      </c>
      <c r="S275" s="15">
        <v>657</v>
      </c>
      <c r="T275" s="15">
        <v>117</v>
      </c>
      <c r="U275" s="185">
        <v>0.17808219178082191</v>
      </c>
      <c r="V275" s="491">
        <v>0.12405824302003104</v>
      </c>
      <c r="W275" s="201">
        <v>6549328.8724690089</v>
      </c>
      <c r="X275" s="186">
        <v>345317.67777779867</v>
      </c>
      <c r="Y275" s="186">
        <v>0</v>
      </c>
      <c r="Z275" s="186">
        <v>0</v>
      </c>
      <c r="AA275" s="186">
        <v>55505.592207792208</v>
      </c>
      <c r="AB275" s="186">
        <v>1423268.5067590331</v>
      </c>
      <c r="AC275" s="186">
        <v>0</v>
      </c>
      <c r="AD275" s="182">
        <v>0</v>
      </c>
      <c r="AE275" s="186">
        <v>187491.16790942347</v>
      </c>
      <c r="AF275" s="186">
        <v>2011582.9446540466</v>
      </c>
      <c r="AG275" s="206">
        <v>8560911.8171230555</v>
      </c>
    </row>
    <row r="276" spans="1:33" s="51" customFormat="1" x14ac:dyDescent="0.25">
      <c r="A276" s="97">
        <v>857</v>
      </c>
      <c r="B276" s="178" t="s">
        <v>281</v>
      </c>
      <c r="C276" s="157">
        <v>2433</v>
      </c>
      <c r="D276" s="151">
        <v>1.9440045291312436</v>
      </c>
      <c r="E276" s="47">
        <v>136</v>
      </c>
      <c r="F276" s="47">
        <v>962</v>
      </c>
      <c r="G276" s="488">
        <v>0.14137214137214138</v>
      </c>
      <c r="H276" s="490">
        <v>1.0851574968672886</v>
      </c>
      <c r="I276" s="180">
        <v>0</v>
      </c>
      <c r="J276" s="182">
        <v>2</v>
      </c>
      <c r="K276" s="15">
        <v>47</v>
      </c>
      <c r="L276" s="198">
        <v>1.9317714755445952E-2</v>
      </c>
      <c r="M276" s="490">
        <v>1.6534783401086026E-2</v>
      </c>
      <c r="N276" s="200">
        <v>543.17999999999995</v>
      </c>
      <c r="O276" s="199">
        <v>4.4791781729813325</v>
      </c>
      <c r="P276" s="490">
        <v>4.063485247093567</v>
      </c>
      <c r="Q276" s="180">
        <v>0</v>
      </c>
      <c r="R276" s="180">
        <v>0</v>
      </c>
      <c r="S276" s="15">
        <v>577</v>
      </c>
      <c r="T276" s="15">
        <v>108</v>
      </c>
      <c r="U276" s="185">
        <v>0.18717504332755633</v>
      </c>
      <c r="V276" s="491">
        <v>0.13315109456676547</v>
      </c>
      <c r="W276" s="201">
        <v>6288787.5058231363</v>
      </c>
      <c r="X276" s="186">
        <v>272837.04754200421</v>
      </c>
      <c r="Y276" s="186">
        <v>0</v>
      </c>
      <c r="Z276" s="186">
        <v>0</v>
      </c>
      <c r="AA276" s="186">
        <v>90019.110593692021</v>
      </c>
      <c r="AB276" s="186">
        <v>444890.68227803917</v>
      </c>
      <c r="AC276" s="186">
        <v>0</v>
      </c>
      <c r="AD276" s="182">
        <v>0</v>
      </c>
      <c r="AE276" s="186">
        <v>148184.23395548374</v>
      </c>
      <c r="AF276" s="186">
        <v>955931.07436921913</v>
      </c>
      <c r="AG276" s="206">
        <v>7244718.5801923554</v>
      </c>
    </row>
    <row r="277" spans="1:33" s="51" customFormat="1" x14ac:dyDescent="0.25">
      <c r="A277" s="97">
        <v>858</v>
      </c>
      <c r="B277" s="178" t="s">
        <v>282</v>
      </c>
      <c r="C277" s="157">
        <v>38783</v>
      </c>
      <c r="D277" s="151">
        <v>0.82123170299245174</v>
      </c>
      <c r="E277" s="47">
        <v>1976</v>
      </c>
      <c r="F277" s="47">
        <v>19713</v>
      </c>
      <c r="G277" s="488">
        <v>0.10023842134631969</v>
      </c>
      <c r="H277" s="490">
        <v>0.76941944390421335</v>
      </c>
      <c r="I277" s="180">
        <v>0</v>
      </c>
      <c r="J277" s="182">
        <v>578</v>
      </c>
      <c r="K277" s="15">
        <v>2454</v>
      </c>
      <c r="L277" s="198">
        <v>6.3275146326998946E-2</v>
      </c>
      <c r="M277" s="490">
        <v>6.049221497263902E-2</v>
      </c>
      <c r="N277" s="200">
        <v>219.54</v>
      </c>
      <c r="O277" s="199">
        <v>176.65573471804683</v>
      </c>
      <c r="P277" s="490">
        <v>0.10303132504621584</v>
      </c>
      <c r="Q277" s="180">
        <v>0</v>
      </c>
      <c r="R277" s="180">
        <v>0</v>
      </c>
      <c r="S277" s="15">
        <v>13731</v>
      </c>
      <c r="T277" s="15">
        <v>1957</v>
      </c>
      <c r="U277" s="185">
        <v>0.14252421527929501</v>
      </c>
      <c r="V277" s="491">
        <v>8.850026651850415E-2</v>
      </c>
      <c r="W277" s="201">
        <v>42348169.817345694</v>
      </c>
      <c r="X277" s="186">
        <v>3083706.3462321209</v>
      </c>
      <c r="Y277" s="186">
        <v>0</v>
      </c>
      <c r="Z277" s="186">
        <v>0</v>
      </c>
      <c r="AA277" s="186">
        <v>5249706.0413543591</v>
      </c>
      <c r="AB277" s="186">
        <v>179813.8745670325</v>
      </c>
      <c r="AC277" s="186">
        <v>0</v>
      </c>
      <c r="AD277" s="182">
        <v>0</v>
      </c>
      <c r="AE277" s="186">
        <v>1570005.3356802086</v>
      </c>
      <c r="AF277" s="186">
        <v>10083231.597833723</v>
      </c>
      <c r="AG277" s="206">
        <v>52431401.415179417</v>
      </c>
    </row>
    <row r="278" spans="1:33" s="51" customFormat="1" x14ac:dyDescent="0.25">
      <c r="A278" s="97">
        <v>859</v>
      </c>
      <c r="B278" s="178" t="s">
        <v>283</v>
      </c>
      <c r="C278" s="157">
        <v>6603</v>
      </c>
      <c r="D278" s="151">
        <v>0.86526239642071745</v>
      </c>
      <c r="E278" s="47">
        <v>283</v>
      </c>
      <c r="F278" s="47">
        <v>2826</v>
      </c>
      <c r="G278" s="488">
        <v>0.10014154281670205</v>
      </c>
      <c r="H278" s="490">
        <v>0.76867581463129087</v>
      </c>
      <c r="I278" s="180">
        <v>0</v>
      </c>
      <c r="J278" s="182">
        <v>15</v>
      </c>
      <c r="K278" s="15">
        <v>44</v>
      </c>
      <c r="L278" s="198">
        <v>6.6636377404210205E-3</v>
      </c>
      <c r="M278" s="490">
        <v>3.8807063860610948E-3</v>
      </c>
      <c r="N278" s="200">
        <v>491.81</v>
      </c>
      <c r="O278" s="199">
        <v>13.425916512474329</v>
      </c>
      <c r="P278" s="490">
        <v>1.3556671835477394</v>
      </c>
      <c r="Q278" s="180">
        <v>0</v>
      </c>
      <c r="R278" s="180">
        <v>0</v>
      </c>
      <c r="S278" s="15">
        <v>1972</v>
      </c>
      <c r="T278" s="15">
        <v>156</v>
      </c>
      <c r="U278" s="185">
        <v>7.9107505070993914E-2</v>
      </c>
      <c r="V278" s="491">
        <v>2.5083556310203051E-2</v>
      </c>
      <c r="W278" s="201">
        <v>7596554.6482534213</v>
      </c>
      <c r="X278" s="186">
        <v>524509.03219043615</v>
      </c>
      <c r="Y278" s="186">
        <v>0</v>
      </c>
      <c r="Z278" s="186">
        <v>0</v>
      </c>
      <c r="AA278" s="186">
        <v>57338.480686456394</v>
      </c>
      <c r="AB278" s="186">
        <v>402816.16858345759</v>
      </c>
      <c r="AC278" s="186">
        <v>0</v>
      </c>
      <c r="AD278" s="182">
        <v>0</v>
      </c>
      <c r="AE278" s="186">
        <v>75760.975321908554</v>
      </c>
      <c r="AF278" s="186">
        <v>1060424.6567822592</v>
      </c>
      <c r="AG278" s="206">
        <v>8656979.3050356805</v>
      </c>
    </row>
    <row r="279" spans="1:33" s="51" customFormat="1" x14ac:dyDescent="0.25">
      <c r="A279" s="97">
        <v>886</v>
      </c>
      <c r="B279" s="178" t="s">
        <v>284</v>
      </c>
      <c r="C279" s="157">
        <v>12735</v>
      </c>
      <c r="D279" s="151">
        <v>0.93622127343202488</v>
      </c>
      <c r="E279" s="47">
        <v>670</v>
      </c>
      <c r="F279" s="47">
        <v>5855</v>
      </c>
      <c r="G279" s="488">
        <v>0.11443210930828351</v>
      </c>
      <c r="H279" s="490">
        <v>0.87836868065359175</v>
      </c>
      <c r="I279" s="180">
        <v>0</v>
      </c>
      <c r="J279" s="182">
        <v>33</v>
      </c>
      <c r="K279" s="15">
        <v>230</v>
      </c>
      <c r="L279" s="198">
        <v>1.8060463290145268E-2</v>
      </c>
      <c r="M279" s="490">
        <v>1.5277531935785342E-2</v>
      </c>
      <c r="N279" s="200">
        <v>400.63</v>
      </c>
      <c r="O279" s="199">
        <v>31.787434790205428</v>
      </c>
      <c r="P279" s="490">
        <v>0.57258707867240066</v>
      </c>
      <c r="Q279" s="180">
        <v>0</v>
      </c>
      <c r="R279" s="180">
        <v>0</v>
      </c>
      <c r="S279" s="15">
        <v>3801</v>
      </c>
      <c r="T279" s="15">
        <v>341</v>
      </c>
      <c r="U279" s="185">
        <v>8.9713233359642194E-2</v>
      </c>
      <c r="V279" s="491">
        <v>3.5689284598851331E-2</v>
      </c>
      <c r="W279" s="201">
        <v>15852763.974210072</v>
      </c>
      <c r="X279" s="186">
        <v>1155963.8388070816</v>
      </c>
      <c r="Y279" s="186">
        <v>0</v>
      </c>
      <c r="Z279" s="186">
        <v>0</v>
      </c>
      <c r="AA279" s="186">
        <v>435357.7180890537</v>
      </c>
      <c r="AB279" s="186">
        <v>328135.34011018602</v>
      </c>
      <c r="AC279" s="186">
        <v>0</v>
      </c>
      <c r="AD279" s="182">
        <v>0</v>
      </c>
      <c r="AE279" s="186">
        <v>207898.78026696574</v>
      </c>
      <c r="AF279" s="186">
        <v>2127355.6772732884</v>
      </c>
      <c r="AG279" s="206">
        <v>17980119.651483361</v>
      </c>
    </row>
    <row r="280" spans="1:33" s="51" customFormat="1" x14ac:dyDescent="0.25">
      <c r="A280" s="97">
        <v>887</v>
      </c>
      <c r="B280" s="178" t="s">
        <v>285</v>
      </c>
      <c r="C280" s="157">
        <v>4644</v>
      </c>
      <c r="D280" s="151">
        <v>1.2203046791747978</v>
      </c>
      <c r="E280" s="47">
        <v>237</v>
      </c>
      <c r="F280" s="47">
        <v>1967</v>
      </c>
      <c r="G280" s="488">
        <v>0.12048805287239452</v>
      </c>
      <c r="H280" s="490">
        <v>0.92485345831499355</v>
      </c>
      <c r="I280" s="180">
        <v>0</v>
      </c>
      <c r="J280" s="182">
        <v>12</v>
      </c>
      <c r="K280" s="15">
        <v>122</v>
      </c>
      <c r="L280" s="198">
        <v>2.6270456503014641E-2</v>
      </c>
      <c r="M280" s="490">
        <v>2.3487525148654716E-2</v>
      </c>
      <c r="N280" s="200">
        <v>475.41</v>
      </c>
      <c r="O280" s="199">
        <v>9.7684104246860599</v>
      </c>
      <c r="P280" s="490">
        <v>1.8632585685606173</v>
      </c>
      <c r="Q280" s="180">
        <v>0</v>
      </c>
      <c r="R280" s="180">
        <v>0</v>
      </c>
      <c r="S280" s="15">
        <v>1288</v>
      </c>
      <c r="T280" s="15">
        <v>225</v>
      </c>
      <c r="U280" s="185">
        <v>0.17468944099378883</v>
      </c>
      <c r="V280" s="491">
        <v>0.12066549223299797</v>
      </c>
      <c r="W280" s="201">
        <v>7535082.760943288</v>
      </c>
      <c r="X280" s="186">
        <v>443847.31103926856</v>
      </c>
      <c r="Y280" s="186">
        <v>0</v>
      </c>
      <c r="Z280" s="186">
        <v>0</v>
      </c>
      <c r="AA280" s="186">
        <v>244075.15161410015</v>
      </c>
      <c r="AB280" s="186">
        <v>389383.77565779781</v>
      </c>
      <c r="AC280" s="186">
        <v>0</v>
      </c>
      <c r="AD280" s="182">
        <v>0</v>
      </c>
      <c r="AE280" s="186">
        <v>256324.69511932007</v>
      </c>
      <c r="AF280" s="186">
        <v>1333630.9334304854</v>
      </c>
      <c r="AG280" s="206">
        <v>8868713.6943737734</v>
      </c>
    </row>
    <row r="281" spans="1:33" s="51" customFormat="1" x14ac:dyDescent="0.25">
      <c r="A281" s="97">
        <v>889</v>
      </c>
      <c r="B281" s="178" t="s">
        <v>286</v>
      </c>
      <c r="C281" s="157">
        <v>2619</v>
      </c>
      <c r="D281" s="151">
        <v>1.5665790017838206</v>
      </c>
      <c r="E281" s="47">
        <v>131</v>
      </c>
      <c r="F281" s="47">
        <v>1037</v>
      </c>
      <c r="G281" s="488">
        <v>0.12632594021215043</v>
      </c>
      <c r="H281" s="490">
        <v>0.96966445962766901</v>
      </c>
      <c r="I281" s="180">
        <v>0</v>
      </c>
      <c r="J281" s="182">
        <v>0</v>
      </c>
      <c r="K281" s="15">
        <v>48</v>
      </c>
      <c r="L281" s="198">
        <v>1.8327605956471937E-2</v>
      </c>
      <c r="M281" s="490">
        <v>1.5544674602112011E-2</v>
      </c>
      <c r="N281" s="200">
        <v>1671.72</v>
      </c>
      <c r="O281" s="199">
        <v>1.5666499174502906</v>
      </c>
      <c r="P281" s="490">
        <v>11.617831285904163</v>
      </c>
      <c r="Q281" s="180">
        <v>0</v>
      </c>
      <c r="R281" s="180">
        <v>0</v>
      </c>
      <c r="S281" s="15">
        <v>616</v>
      </c>
      <c r="T281" s="15">
        <v>75</v>
      </c>
      <c r="U281" s="185">
        <v>0.12175324675324675</v>
      </c>
      <c r="V281" s="491">
        <v>6.7729297992455889E-2</v>
      </c>
      <c r="W281" s="201">
        <v>5455258.5487893727</v>
      </c>
      <c r="X281" s="186">
        <v>262437.2230505012</v>
      </c>
      <c r="Y281" s="186">
        <v>0</v>
      </c>
      <c r="Z281" s="186">
        <v>0</v>
      </c>
      <c r="AA281" s="186">
        <v>91098.501317254166</v>
      </c>
      <c r="AB281" s="186">
        <v>1369219.5062002351</v>
      </c>
      <c r="AC281" s="186">
        <v>0</v>
      </c>
      <c r="AD281" s="182">
        <v>0</v>
      </c>
      <c r="AE281" s="186">
        <v>81138.546242310331</v>
      </c>
      <c r="AF281" s="186">
        <v>1803893.7768103015</v>
      </c>
      <c r="AG281" s="206">
        <v>7259152.3255996741</v>
      </c>
    </row>
    <row r="282" spans="1:33" s="51" customFormat="1" x14ac:dyDescent="0.25">
      <c r="A282" s="97">
        <v>890</v>
      </c>
      <c r="B282" s="178" t="s">
        <v>287</v>
      </c>
      <c r="C282" s="157">
        <v>1219</v>
      </c>
      <c r="D282" s="151">
        <v>0.9374565438124588</v>
      </c>
      <c r="E282" s="47">
        <v>64</v>
      </c>
      <c r="F282" s="47">
        <v>527</v>
      </c>
      <c r="G282" s="488">
        <v>0.12144212523719165</v>
      </c>
      <c r="H282" s="490">
        <v>0.93217681615031278</v>
      </c>
      <c r="I282" s="180">
        <v>0</v>
      </c>
      <c r="J282" s="182">
        <v>2</v>
      </c>
      <c r="K282" s="15">
        <v>54</v>
      </c>
      <c r="L282" s="198">
        <v>4.4298605414273995E-2</v>
      </c>
      <c r="M282" s="490">
        <v>4.1515674059914069E-2</v>
      </c>
      <c r="N282" s="200">
        <v>5145.9799999999996</v>
      </c>
      <c r="O282" s="199">
        <v>0.23688393658739446</v>
      </c>
      <c r="P282" s="490">
        <v>20</v>
      </c>
      <c r="Q282" s="180">
        <v>0</v>
      </c>
      <c r="R282" s="180">
        <v>0</v>
      </c>
      <c r="S282" s="15">
        <v>343</v>
      </c>
      <c r="T282" s="15">
        <v>61</v>
      </c>
      <c r="U282" s="185">
        <v>0.17784256559766765</v>
      </c>
      <c r="V282" s="491">
        <v>0.12381861683687678</v>
      </c>
      <c r="W282" s="201">
        <v>1519435.9221666001</v>
      </c>
      <c r="X282" s="186">
        <v>117427.67450860649</v>
      </c>
      <c r="Y282" s="186">
        <v>0</v>
      </c>
      <c r="Z282" s="186">
        <v>0</v>
      </c>
      <c r="AA282" s="186">
        <v>113242.61716141002</v>
      </c>
      <c r="AB282" s="186">
        <v>1097100</v>
      </c>
      <c r="AC282" s="186">
        <v>0</v>
      </c>
      <c r="AD282" s="182">
        <v>0</v>
      </c>
      <c r="AE282" s="186">
        <v>69040.639178785976</v>
      </c>
      <c r="AF282" s="186">
        <v>1396810.9308488027</v>
      </c>
      <c r="AG282" s="206">
        <v>2916246.8530154028</v>
      </c>
    </row>
    <row r="283" spans="1:33" s="51" customFormat="1" x14ac:dyDescent="0.25">
      <c r="A283" s="97">
        <v>892</v>
      </c>
      <c r="B283" s="178" t="s">
        <v>288</v>
      </c>
      <c r="C283" s="157">
        <v>3646</v>
      </c>
      <c r="D283" s="151">
        <v>0.85146287077430205</v>
      </c>
      <c r="E283" s="47">
        <v>192</v>
      </c>
      <c r="F283" s="47">
        <v>1618</v>
      </c>
      <c r="G283" s="488">
        <v>0.11866501854140915</v>
      </c>
      <c r="H283" s="490">
        <v>0.91086004099730811</v>
      </c>
      <c r="I283" s="180">
        <v>0</v>
      </c>
      <c r="J283" s="182">
        <v>5</v>
      </c>
      <c r="K283" s="15">
        <v>41</v>
      </c>
      <c r="L283" s="198">
        <v>1.1245200219418541E-2</v>
      </c>
      <c r="M283" s="490">
        <v>8.4622688650586152E-3</v>
      </c>
      <c r="N283" s="200">
        <v>347.98</v>
      </c>
      <c r="O283" s="199">
        <v>10.477613655957239</v>
      </c>
      <c r="P283" s="490">
        <v>1.7371392974262425</v>
      </c>
      <c r="Q283" s="180">
        <v>0</v>
      </c>
      <c r="R283" s="180">
        <v>0</v>
      </c>
      <c r="S283" s="15">
        <v>1145</v>
      </c>
      <c r="T283" s="15">
        <v>102</v>
      </c>
      <c r="U283" s="185">
        <v>8.9082969432314404E-2</v>
      </c>
      <c r="V283" s="491">
        <v>3.5059020671523541E-2</v>
      </c>
      <c r="W283" s="201">
        <v>4127717.0389231294</v>
      </c>
      <c r="X283" s="186">
        <v>343191.69661726902</v>
      </c>
      <c r="Y283" s="186">
        <v>0</v>
      </c>
      <c r="Z283" s="186">
        <v>0</v>
      </c>
      <c r="AA283" s="186">
        <v>69039.491280148417</v>
      </c>
      <c r="AB283" s="186">
        <v>285012.4445287236</v>
      </c>
      <c r="AC283" s="186">
        <v>0</v>
      </c>
      <c r="AD283" s="182">
        <v>0</v>
      </c>
      <c r="AE283" s="186">
        <v>58469.79812088202</v>
      </c>
      <c r="AF283" s="186">
        <v>755713.43054702319</v>
      </c>
      <c r="AG283" s="206">
        <v>4883430.4694701526</v>
      </c>
    </row>
    <row r="284" spans="1:33" s="51" customFormat="1" x14ac:dyDescent="0.25">
      <c r="A284" s="97">
        <v>893</v>
      </c>
      <c r="B284" s="178" t="s">
        <v>289</v>
      </c>
      <c r="C284" s="157">
        <v>7479</v>
      </c>
      <c r="D284" s="151">
        <v>0.91866334079162493</v>
      </c>
      <c r="E284" s="47">
        <v>222</v>
      </c>
      <c r="F284" s="47">
        <v>3444</v>
      </c>
      <c r="G284" s="488">
        <v>6.4459930313588848E-2</v>
      </c>
      <c r="H284" s="490">
        <v>0.4947875582021708</v>
      </c>
      <c r="I284" s="180">
        <v>3</v>
      </c>
      <c r="J284" s="182">
        <v>6399</v>
      </c>
      <c r="K284" s="15">
        <v>587</v>
      </c>
      <c r="L284" s="198">
        <v>7.8486428666934088E-2</v>
      </c>
      <c r="M284" s="490">
        <v>7.5703497312574169E-2</v>
      </c>
      <c r="N284" s="200">
        <v>732.7</v>
      </c>
      <c r="O284" s="199">
        <v>10.207451890268867</v>
      </c>
      <c r="P284" s="490">
        <v>1.7831163566261725</v>
      </c>
      <c r="Q284" s="180">
        <v>0</v>
      </c>
      <c r="R284" s="180">
        <v>0</v>
      </c>
      <c r="S284" s="15">
        <v>2253</v>
      </c>
      <c r="T284" s="15">
        <v>344</v>
      </c>
      <c r="U284" s="185">
        <v>0.15268530847758544</v>
      </c>
      <c r="V284" s="491">
        <v>9.8661359716794572E-2</v>
      </c>
      <c r="W284" s="201">
        <v>9135397.6977003515</v>
      </c>
      <c r="X284" s="186">
        <v>382411.33871303563</v>
      </c>
      <c r="Y284" s="186">
        <v>166780.95209999999</v>
      </c>
      <c r="Z284" s="186">
        <v>1895832.3699</v>
      </c>
      <c r="AA284" s="186">
        <v>1266932.7860296848</v>
      </c>
      <c r="AB284" s="186">
        <v>600116.72540432145</v>
      </c>
      <c r="AC284" s="186">
        <v>0</v>
      </c>
      <c r="AD284" s="182">
        <v>0</v>
      </c>
      <c r="AE284" s="186">
        <v>337524.87045002653</v>
      </c>
      <c r="AF284" s="186">
        <v>4649599.0425970685</v>
      </c>
      <c r="AG284" s="206">
        <v>13784996.74029742</v>
      </c>
    </row>
    <row r="285" spans="1:33" s="51" customFormat="1" x14ac:dyDescent="0.25">
      <c r="A285" s="97">
        <v>895</v>
      </c>
      <c r="B285" s="178" t="s">
        <v>290</v>
      </c>
      <c r="C285" s="157">
        <v>15378</v>
      </c>
      <c r="D285" s="151">
        <v>1.1655495837146426</v>
      </c>
      <c r="E285" s="47">
        <v>888</v>
      </c>
      <c r="F285" s="47">
        <v>7437</v>
      </c>
      <c r="G285" s="488">
        <v>0.11940298507462686</v>
      </c>
      <c r="H285" s="490">
        <v>0.9165245934910724</v>
      </c>
      <c r="I285" s="180">
        <v>0</v>
      </c>
      <c r="J285" s="182">
        <v>60</v>
      </c>
      <c r="K285" s="15">
        <v>1012</v>
      </c>
      <c r="L285" s="198">
        <v>6.5808297567954227E-2</v>
      </c>
      <c r="M285" s="490">
        <v>6.3025366213594308E-2</v>
      </c>
      <c r="N285" s="200">
        <v>502.93</v>
      </c>
      <c r="O285" s="199">
        <v>30.576819835762432</v>
      </c>
      <c r="P285" s="490">
        <v>0.59525727406501949</v>
      </c>
      <c r="Q285" s="180">
        <v>3</v>
      </c>
      <c r="R285" s="180">
        <v>661</v>
      </c>
      <c r="S285" s="15">
        <v>4439</v>
      </c>
      <c r="T285" s="15">
        <v>683</v>
      </c>
      <c r="U285" s="185">
        <v>0.15386348276638884</v>
      </c>
      <c r="V285" s="491">
        <v>9.9839534005597974E-2</v>
      </c>
      <c r="W285" s="201">
        <v>23831871.540654439</v>
      </c>
      <c r="X285" s="186">
        <v>1456506.5326342483</v>
      </c>
      <c r="Y285" s="186">
        <v>0</v>
      </c>
      <c r="Z285" s="186">
        <v>0</v>
      </c>
      <c r="AA285" s="186">
        <v>2168749.2053061225</v>
      </c>
      <c r="AB285" s="186">
        <v>411923.98622573417</v>
      </c>
      <c r="AC285" s="186">
        <v>0</v>
      </c>
      <c r="AD285" s="182">
        <v>212015.75</v>
      </c>
      <c r="AE285" s="186">
        <v>702291.72533835913</v>
      </c>
      <c r="AF285" s="186">
        <v>4951487.1995044649</v>
      </c>
      <c r="AG285" s="206">
        <v>28783358.740158904</v>
      </c>
    </row>
    <row r="286" spans="1:33" s="51" customFormat="1" x14ac:dyDescent="0.25">
      <c r="A286" s="97">
        <v>905</v>
      </c>
      <c r="B286" s="178" t="s">
        <v>291</v>
      </c>
      <c r="C286" s="157">
        <v>67551</v>
      </c>
      <c r="D286" s="151">
        <v>0.89045873688003052</v>
      </c>
      <c r="E286" s="47">
        <v>4174</v>
      </c>
      <c r="F286" s="47">
        <v>32821</v>
      </c>
      <c r="G286" s="488">
        <v>0.12717467475092167</v>
      </c>
      <c r="H286" s="490">
        <v>0.97617925553200058</v>
      </c>
      <c r="I286" s="180">
        <v>1</v>
      </c>
      <c r="J286" s="182">
        <v>15799</v>
      </c>
      <c r="K286" s="15">
        <v>6261</v>
      </c>
      <c r="L286" s="198">
        <v>9.2685526491095613E-2</v>
      </c>
      <c r="M286" s="490">
        <v>8.990259513673568E-2</v>
      </c>
      <c r="N286" s="200">
        <v>364.72</v>
      </c>
      <c r="O286" s="199">
        <v>185.2133143233165</v>
      </c>
      <c r="P286" s="490">
        <v>9.8270874810007264E-2</v>
      </c>
      <c r="Q286" s="180">
        <v>0</v>
      </c>
      <c r="R286" s="180">
        <v>0</v>
      </c>
      <c r="S286" s="15">
        <v>20601</v>
      </c>
      <c r="T286" s="15">
        <v>2381</v>
      </c>
      <c r="U286" s="185">
        <v>0.11557691374205135</v>
      </c>
      <c r="V286" s="491">
        <v>6.1552964981260491E-2</v>
      </c>
      <c r="W286" s="201">
        <v>79978475.395836011</v>
      </c>
      <c r="X286" s="186">
        <v>6814434.3845782941</v>
      </c>
      <c r="Y286" s="186">
        <v>1506380.5449000001</v>
      </c>
      <c r="Z286" s="186">
        <v>4680771.3098999998</v>
      </c>
      <c r="AA286" s="186">
        <v>13589332.013265304</v>
      </c>
      <c r="AB286" s="186">
        <v>298723.31389308604</v>
      </c>
      <c r="AC286" s="186">
        <v>0</v>
      </c>
      <c r="AD286" s="182">
        <v>0</v>
      </c>
      <c r="AE286" s="186">
        <v>1901936.0472359797</v>
      </c>
      <c r="AF286" s="186">
        <v>28791577.61377266</v>
      </c>
      <c r="AG286" s="206">
        <v>108770053.00960867</v>
      </c>
    </row>
    <row r="287" spans="1:33" s="51" customFormat="1" x14ac:dyDescent="0.25">
      <c r="A287" s="97">
        <v>908</v>
      </c>
      <c r="B287" s="178" t="s">
        <v>292</v>
      </c>
      <c r="C287" s="157">
        <v>20765</v>
      </c>
      <c r="D287" s="151">
        <v>1.0990755150443916</v>
      </c>
      <c r="E287" s="47">
        <v>1135</v>
      </c>
      <c r="F287" s="47">
        <v>9075</v>
      </c>
      <c r="G287" s="488">
        <v>0.12506887052341598</v>
      </c>
      <c r="H287" s="490">
        <v>0.9600153266119642</v>
      </c>
      <c r="I287" s="180">
        <v>0</v>
      </c>
      <c r="J287" s="182">
        <v>40</v>
      </c>
      <c r="K287" s="15">
        <v>702</v>
      </c>
      <c r="L287" s="198">
        <v>3.3806886588008671E-2</v>
      </c>
      <c r="M287" s="490">
        <v>3.1023955233648745E-2</v>
      </c>
      <c r="N287" s="200">
        <v>272.05</v>
      </c>
      <c r="O287" s="199">
        <v>76.327880904245546</v>
      </c>
      <c r="P287" s="490">
        <v>0.23845905597519049</v>
      </c>
      <c r="Q287" s="180">
        <v>0</v>
      </c>
      <c r="R287" s="180">
        <v>0</v>
      </c>
      <c r="S287" s="15">
        <v>6278</v>
      </c>
      <c r="T287" s="15">
        <v>603</v>
      </c>
      <c r="U287" s="185">
        <v>9.6049697355845814E-2</v>
      </c>
      <c r="V287" s="491">
        <v>4.2025748595054951E-2</v>
      </c>
      <c r="W287" s="201">
        <v>30344990.60779617</v>
      </c>
      <c r="X287" s="186">
        <v>2060053.7846884492</v>
      </c>
      <c r="Y287" s="186">
        <v>0</v>
      </c>
      <c r="Z287" s="186">
        <v>0</v>
      </c>
      <c r="AA287" s="186">
        <v>1441528.3870686456</v>
      </c>
      <c r="AB287" s="186">
        <v>222822.10337961736</v>
      </c>
      <c r="AC287" s="186">
        <v>0</v>
      </c>
      <c r="AD287" s="182">
        <v>0</v>
      </c>
      <c r="AE287" s="186">
        <v>399174.27315759851</v>
      </c>
      <c r="AF287" s="186">
        <v>4123578.5482943058</v>
      </c>
      <c r="AG287" s="206">
        <v>34468569.156090476</v>
      </c>
    </row>
    <row r="288" spans="1:33" s="51" customFormat="1" x14ac:dyDescent="0.25">
      <c r="A288" s="97">
        <v>915</v>
      </c>
      <c r="B288" s="178" t="s">
        <v>293</v>
      </c>
      <c r="C288" s="157">
        <v>20278</v>
      </c>
      <c r="D288" s="151">
        <v>1.5587187220716454</v>
      </c>
      <c r="E288" s="47">
        <v>1315</v>
      </c>
      <c r="F288" s="47">
        <v>8586</v>
      </c>
      <c r="G288" s="488">
        <v>0.1531563009550431</v>
      </c>
      <c r="H288" s="490">
        <v>1.1756114504648691</v>
      </c>
      <c r="I288" s="180">
        <v>0</v>
      </c>
      <c r="J288" s="182">
        <v>42</v>
      </c>
      <c r="K288" s="15">
        <v>658</v>
      </c>
      <c r="L288" s="198">
        <v>3.2448959463457938E-2</v>
      </c>
      <c r="M288" s="490">
        <v>2.9666028109098012E-2</v>
      </c>
      <c r="N288" s="200">
        <v>385.61</v>
      </c>
      <c r="O288" s="199">
        <v>52.58681050802624</v>
      </c>
      <c r="P288" s="490">
        <v>0.34611481946095896</v>
      </c>
      <c r="Q288" s="180">
        <v>0</v>
      </c>
      <c r="R288" s="180">
        <v>0</v>
      </c>
      <c r="S288" s="15">
        <v>5297</v>
      </c>
      <c r="T288" s="15">
        <v>732</v>
      </c>
      <c r="U288" s="185">
        <v>0.13819142911081744</v>
      </c>
      <c r="V288" s="491">
        <v>8.416748035002658E-2</v>
      </c>
      <c r="W288" s="201">
        <v>42026227.742070995</v>
      </c>
      <c r="X288" s="186">
        <v>2463527.3228877005</v>
      </c>
      <c r="Y288" s="186">
        <v>0</v>
      </c>
      <c r="Z288" s="186">
        <v>0</v>
      </c>
      <c r="AA288" s="186">
        <v>1346104.019851577</v>
      </c>
      <c r="AB288" s="186">
        <v>315833.23390631966</v>
      </c>
      <c r="AC288" s="186">
        <v>0</v>
      </c>
      <c r="AD288" s="182">
        <v>0</v>
      </c>
      <c r="AE288" s="186">
        <v>780700.74633773835</v>
      </c>
      <c r="AF288" s="186">
        <v>4906165.3229833469</v>
      </c>
      <c r="AG288" s="206">
        <v>46932393.065054342</v>
      </c>
    </row>
    <row r="289" spans="1:33" s="51" customFormat="1" x14ac:dyDescent="0.25">
      <c r="A289" s="97">
        <v>918</v>
      </c>
      <c r="B289" s="178" t="s">
        <v>294</v>
      </c>
      <c r="C289" s="157">
        <v>2292</v>
      </c>
      <c r="D289" s="151">
        <v>1.1390196628521443</v>
      </c>
      <c r="E289" s="47">
        <v>91</v>
      </c>
      <c r="F289" s="47">
        <v>1068</v>
      </c>
      <c r="G289" s="488">
        <v>8.5205992509363296E-2</v>
      </c>
      <c r="H289" s="490">
        <v>0.65403212154904822</v>
      </c>
      <c r="I289" s="180">
        <v>0</v>
      </c>
      <c r="J289" s="182">
        <v>16</v>
      </c>
      <c r="K289" s="15">
        <v>67</v>
      </c>
      <c r="L289" s="198">
        <v>2.9232111692844676E-2</v>
      </c>
      <c r="M289" s="490">
        <v>2.644918033848475E-2</v>
      </c>
      <c r="N289" s="200">
        <v>188.88</v>
      </c>
      <c r="O289" s="199">
        <v>12.13468869123253</v>
      </c>
      <c r="P289" s="490">
        <v>1.4999210023544876</v>
      </c>
      <c r="Q289" s="180">
        <v>0</v>
      </c>
      <c r="R289" s="180">
        <v>0</v>
      </c>
      <c r="S289" s="15">
        <v>656</v>
      </c>
      <c r="T289" s="15">
        <v>103</v>
      </c>
      <c r="U289" s="185">
        <v>0.15701219512195122</v>
      </c>
      <c r="V289" s="491">
        <v>0.10298824636116036</v>
      </c>
      <c r="W289" s="201">
        <v>3471149.9388864045</v>
      </c>
      <c r="X289" s="186">
        <v>154910.96127849384</v>
      </c>
      <c r="Y289" s="186">
        <v>0</v>
      </c>
      <c r="Z289" s="186">
        <v>0</v>
      </c>
      <c r="AA289" s="186">
        <v>135650.35343228199</v>
      </c>
      <c r="AB289" s="186">
        <v>154701.85218284186</v>
      </c>
      <c r="AC289" s="186">
        <v>0</v>
      </c>
      <c r="AD289" s="182">
        <v>0</v>
      </c>
      <c r="AE289" s="186">
        <v>107973.56132699637</v>
      </c>
      <c r="AF289" s="186">
        <v>553236.72822061414</v>
      </c>
      <c r="AG289" s="206">
        <v>4024386.6671070186</v>
      </c>
    </row>
    <row r="290" spans="1:33" s="51" customFormat="1" x14ac:dyDescent="0.25">
      <c r="A290" s="97">
        <v>921</v>
      </c>
      <c r="B290" s="178" t="s">
        <v>295</v>
      </c>
      <c r="C290" s="157">
        <v>1972</v>
      </c>
      <c r="D290" s="151">
        <v>2.2212015063909241</v>
      </c>
      <c r="E290" s="47">
        <v>86</v>
      </c>
      <c r="F290" s="47">
        <v>778</v>
      </c>
      <c r="G290" s="488">
        <v>0.11053984575835475</v>
      </c>
      <c r="H290" s="490">
        <v>0.84849208028527612</v>
      </c>
      <c r="I290" s="180">
        <v>0</v>
      </c>
      <c r="J290" s="182">
        <v>4</v>
      </c>
      <c r="K290" s="15">
        <v>31</v>
      </c>
      <c r="L290" s="198">
        <v>1.5720081135902637E-2</v>
      </c>
      <c r="M290" s="490">
        <v>1.2937149781542711E-2</v>
      </c>
      <c r="N290" s="200">
        <v>422.63</v>
      </c>
      <c r="O290" s="199">
        <v>4.6660199228639705</v>
      </c>
      <c r="P290" s="490">
        <v>3.9007708337947835</v>
      </c>
      <c r="Q290" s="180">
        <v>0</v>
      </c>
      <c r="R290" s="180">
        <v>0</v>
      </c>
      <c r="S290" s="15">
        <v>426</v>
      </c>
      <c r="T290" s="15">
        <v>74</v>
      </c>
      <c r="U290" s="185">
        <v>0.17370892018779344</v>
      </c>
      <c r="V290" s="491">
        <v>0.11968497142700257</v>
      </c>
      <c r="W290" s="201">
        <v>5824013.9833410298</v>
      </c>
      <c r="X290" s="186">
        <v>172911.21434921381</v>
      </c>
      <c r="Y290" s="186">
        <v>0</v>
      </c>
      <c r="Z290" s="186">
        <v>0</v>
      </c>
      <c r="AA290" s="186">
        <v>57087.314768089054</v>
      </c>
      <c r="AB290" s="186">
        <v>346154.40379094909</v>
      </c>
      <c r="AC290" s="186">
        <v>0</v>
      </c>
      <c r="AD290" s="182">
        <v>0</v>
      </c>
      <c r="AE290" s="186">
        <v>107959.70287063514</v>
      </c>
      <c r="AF290" s="186">
        <v>684112.6357788872</v>
      </c>
      <c r="AG290" s="206">
        <v>6508126.619119917</v>
      </c>
    </row>
    <row r="291" spans="1:33" s="51" customFormat="1" x14ac:dyDescent="0.25">
      <c r="A291" s="97">
        <v>922</v>
      </c>
      <c r="B291" s="178" t="s">
        <v>296</v>
      </c>
      <c r="C291" s="157">
        <v>4367</v>
      </c>
      <c r="D291" s="151">
        <v>0.75965412166256341</v>
      </c>
      <c r="E291" s="47">
        <v>191</v>
      </c>
      <c r="F291" s="47">
        <v>2048</v>
      </c>
      <c r="G291" s="488">
        <v>9.326171875E-2</v>
      </c>
      <c r="H291" s="490">
        <v>0.71586701799958818</v>
      </c>
      <c r="I291" s="180">
        <v>0</v>
      </c>
      <c r="J291" s="182">
        <v>13</v>
      </c>
      <c r="K291" s="15">
        <v>77</v>
      </c>
      <c r="L291" s="198">
        <v>1.7632241813602016E-2</v>
      </c>
      <c r="M291" s="490">
        <v>1.484931045924209E-2</v>
      </c>
      <c r="N291" s="200">
        <v>301.04000000000002</v>
      </c>
      <c r="O291" s="199">
        <v>14.506377889981398</v>
      </c>
      <c r="P291" s="490">
        <v>1.2546946290144176</v>
      </c>
      <c r="Q291" s="180">
        <v>0</v>
      </c>
      <c r="R291" s="180">
        <v>0</v>
      </c>
      <c r="S291" s="15">
        <v>1487</v>
      </c>
      <c r="T291" s="15">
        <v>113</v>
      </c>
      <c r="U291" s="185">
        <v>7.5991930060524543E-2</v>
      </c>
      <c r="V291" s="491">
        <v>2.196798129973368E-2</v>
      </c>
      <c r="W291" s="201">
        <v>4410894.0849408163</v>
      </c>
      <c r="X291" s="186">
        <v>323060.60559421818</v>
      </c>
      <c r="Y291" s="186">
        <v>0</v>
      </c>
      <c r="Z291" s="186">
        <v>0</v>
      </c>
      <c r="AA291" s="186">
        <v>145105.40102040817</v>
      </c>
      <c r="AB291" s="186">
        <v>246566.31502076829</v>
      </c>
      <c r="AC291" s="186">
        <v>0</v>
      </c>
      <c r="AD291" s="182">
        <v>0</v>
      </c>
      <c r="AE291" s="186">
        <v>43882.210024744294</v>
      </c>
      <c r="AF291" s="186">
        <v>758614.53166013863</v>
      </c>
      <c r="AG291" s="206">
        <v>5169508.6166009549</v>
      </c>
    </row>
    <row r="292" spans="1:33" s="51" customFormat="1" x14ac:dyDescent="0.25">
      <c r="A292" s="97">
        <v>924</v>
      </c>
      <c r="B292" s="178" t="s">
        <v>297</v>
      </c>
      <c r="C292" s="157">
        <v>3065</v>
      </c>
      <c r="D292" s="151">
        <v>1.3071211875984472</v>
      </c>
      <c r="E292" s="47">
        <v>117</v>
      </c>
      <c r="F292" s="47">
        <v>1360</v>
      </c>
      <c r="G292" s="488">
        <v>8.6029411764705882E-2</v>
      </c>
      <c r="H292" s="490">
        <v>0.66035260003460627</v>
      </c>
      <c r="I292" s="180">
        <v>0</v>
      </c>
      <c r="J292" s="182">
        <v>46</v>
      </c>
      <c r="K292" s="15">
        <v>69</v>
      </c>
      <c r="L292" s="198">
        <v>2.2512234910277325E-2</v>
      </c>
      <c r="M292" s="490">
        <v>1.9729303555917399E-2</v>
      </c>
      <c r="N292" s="200">
        <v>502.13</v>
      </c>
      <c r="O292" s="199">
        <v>6.1039969728954651</v>
      </c>
      <c r="P292" s="490">
        <v>2.9818288747249131</v>
      </c>
      <c r="Q292" s="180">
        <v>0</v>
      </c>
      <c r="R292" s="180">
        <v>0</v>
      </c>
      <c r="S292" s="15">
        <v>788</v>
      </c>
      <c r="T292" s="15">
        <v>81</v>
      </c>
      <c r="U292" s="185">
        <v>0.10279187817258884</v>
      </c>
      <c r="V292" s="491">
        <v>4.8767929411797972E-2</v>
      </c>
      <c r="W292" s="201">
        <v>5326891.7611384941</v>
      </c>
      <c r="X292" s="186">
        <v>209158.16751242112</v>
      </c>
      <c r="Y292" s="186">
        <v>0</v>
      </c>
      <c r="Z292" s="186">
        <v>0</v>
      </c>
      <c r="AA292" s="186">
        <v>135312.00595547308</v>
      </c>
      <c r="AB292" s="186">
        <v>411268.74754643365</v>
      </c>
      <c r="AC292" s="186">
        <v>0</v>
      </c>
      <c r="AD292" s="182">
        <v>0</v>
      </c>
      <c r="AE292" s="186">
        <v>68372.261522284287</v>
      </c>
      <c r="AF292" s="186">
        <v>824111.1825366132</v>
      </c>
      <c r="AG292" s="206">
        <v>6151002.9436751073</v>
      </c>
    </row>
    <row r="293" spans="1:33" s="51" customFormat="1" x14ac:dyDescent="0.25">
      <c r="A293" s="97">
        <v>925</v>
      </c>
      <c r="B293" s="178" t="s">
        <v>298</v>
      </c>
      <c r="C293" s="157">
        <v>3522</v>
      </c>
      <c r="D293" s="151">
        <v>1.4538168292114175</v>
      </c>
      <c r="E293" s="47">
        <v>202</v>
      </c>
      <c r="F293" s="47">
        <v>1656</v>
      </c>
      <c r="G293" s="488">
        <v>0.12198067632850242</v>
      </c>
      <c r="H293" s="490">
        <v>0.93631067695562908</v>
      </c>
      <c r="I293" s="180">
        <v>0</v>
      </c>
      <c r="J293" s="182">
        <v>5</v>
      </c>
      <c r="K293" s="15">
        <v>109</v>
      </c>
      <c r="L293" s="198">
        <v>3.0948324815445769E-2</v>
      </c>
      <c r="M293" s="490">
        <v>2.8165393461085843E-2</v>
      </c>
      <c r="N293" s="200">
        <v>925.24</v>
      </c>
      <c r="O293" s="199">
        <v>3.8065799144005878</v>
      </c>
      <c r="P293" s="490">
        <v>4.7814770303802323</v>
      </c>
      <c r="Q293" s="180">
        <v>0</v>
      </c>
      <c r="R293" s="180">
        <v>0</v>
      </c>
      <c r="S293" s="15">
        <v>1004</v>
      </c>
      <c r="T293" s="15">
        <v>142</v>
      </c>
      <c r="U293" s="185">
        <v>0.14143426294820718</v>
      </c>
      <c r="V293" s="491">
        <v>8.7410314187416321E-2</v>
      </c>
      <c r="W293" s="201">
        <v>6808110.290110331</v>
      </c>
      <c r="X293" s="186">
        <v>340782.89234592661</v>
      </c>
      <c r="Y293" s="186">
        <v>0</v>
      </c>
      <c r="Z293" s="186">
        <v>0</v>
      </c>
      <c r="AA293" s="186">
        <v>221972.55079777364</v>
      </c>
      <c r="AB293" s="186">
        <v>757816.29454496293</v>
      </c>
      <c r="AC293" s="186">
        <v>0</v>
      </c>
      <c r="AD293" s="182">
        <v>0</v>
      </c>
      <c r="AE293" s="186">
        <v>140820.92167477129</v>
      </c>
      <c r="AF293" s="186">
        <v>1461392.6593634347</v>
      </c>
      <c r="AG293" s="206">
        <v>8269502.9494737657</v>
      </c>
    </row>
    <row r="294" spans="1:33" s="51" customFormat="1" x14ac:dyDescent="0.25">
      <c r="A294" s="97">
        <v>927</v>
      </c>
      <c r="B294" s="178" t="s">
        <v>299</v>
      </c>
      <c r="C294" s="157">
        <v>29160</v>
      </c>
      <c r="D294" s="151">
        <v>0.80998561456912677</v>
      </c>
      <c r="E294" s="47">
        <v>1527</v>
      </c>
      <c r="F294" s="47">
        <v>14563</v>
      </c>
      <c r="G294" s="488">
        <v>0.10485476893497218</v>
      </c>
      <c r="H294" s="490">
        <v>0.80485403621745277</v>
      </c>
      <c r="I294" s="180">
        <v>0</v>
      </c>
      <c r="J294" s="182">
        <v>496</v>
      </c>
      <c r="K294" s="15">
        <v>1763</v>
      </c>
      <c r="L294" s="198">
        <v>6.0459533607681755E-2</v>
      </c>
      <c r="M294" s="490">
        <v>5.7676602253321829E-2</v>
      </c>
      <c r="N294" s="200">
        <v>522.02</v>
      </c>
      <c r="O294" s="199">
        <v>55.85992873836252</v>
      </c>
      <c r="P294" s="490">
        <v>0.32583418626012928</v>
      </c>
      <c r="Q294" s="180">
        <v>0</v>
      </c>
      <c r="R294" s="180">
        <v>0</v>
      </c>
      <c r="S294" s="15">
        <v>9964</v>
      </c>
      <c r="T294" s="15">
        <v>1467</v>
      </c>
      <c r="U294" s="185">
        <v>0.1472300281011642</v>
      </c>
      <c r="V294" s="491">
        <v>9.3206079340373338E-2</v>
      </c>
      <c r="W294" s="201">
        <v>31404534.804113608</v>
      </c>
      <c r="X294" s="186">
        <v>2425342.6455550692</v>
      </c>
      <c r="Y294" s="186">
        <v>0</v>
      </c>
      <c r="Z294" s="186">
        <v>0</v>
      </c>
      <c r="AA294" s="186">
        <v>3763407.8482745825</v>
      </c>
      <c r="AB294" s="186">
        <v>427559.61921054166</v>
      </c>
      <c r="AC294" s="186">
        <v>0</v>
      </c>
      <c r="AD294" s="182">
        <v>0</v>
      </c>
      <c r="AE294" s="186">
        <v>1243216.9115142336</v>
      </c>
      <c r="AF294" s="186">
        <v>7859527.0245544203</v>
      </c>
      <c r="AG294" s="206">
        <v>39264061.828668028</v>
      </c>
    </row>
    <row r="295" spans="1:33" s="51" customFormat="1" x14ac:dyDescent="0.25">
      <c r="A295" s="97">
        <v>931</v>
      </c>
      <c r="B295" s="178" t="s">
        <v>300</v>
      </c>
      <c r="C295" s="157">
        <v>6097</v>
      </c>
      <c r="D295" s="151">
        <v>1.6578404598429513</v>
      </c>
      <c r="E295" s="47">
        <v>318</v>
      </c>
      <c r="F295" s="47">
        <v>2477</v>
      </c>
      <c r="G295" s="488">
        <v>0.1283811061768268</v>
      </c>
      <c r="H295" s="490">
        <v>0.98543969463669701</v>
      </c>
      <c r="I295" s="180">
        <v>0</v>
      </c>
      <c r="J295" s="182">
        <v>11</v>
      </c>
      <c r="K295" s="15">
        <v>96</v>
      </c>
      <c r="L295" s="198">
        <v>1.5745448581269476E-2</v>
      </c>
      <c r="M295" s="490">
        <v>1.296251722690955E-2</v>
      </c>
      <c r="N295" s="200">
        <v>1248.54</v>
      </c>
      <c r="O295" s="199">
        <v>4.8833036987201055</v>
      </c>
      <c r="P295" s="490">
        <v>3.7272050947360884</v>
      </c>
      <c r="Q295" s="180">
        <v>0</v>
      </c>
      <c r="R295" s="180">
        <v>0</v>
      </c>
      <c r="S295" s="15">
        <v>1389</v>
      </c>
      <c r="T295" s="15">
        <v>197</v>
      </c>
      <c r="U295" s="185">
        <v>0.14182865370770339</v>
      </c>
      <c r="V295" s="491">
        <v>8.7804704946912532E-2</v>
      </c>
      <c r="W295" s="201">
        <v>13439603.883023297</v>
      </c>
      <c r="X295" s="186">
        <v>620890.05605278199</v>
      </c>
      <c r="Y295" s="186">
        <v>0</v>
      </c>
      <c r="Z295" s="186">
        <v>0</v>
      </c>
      <c r="AA295" s="186">
        <v>176847.79129870125</v>
      </c>
      <c r="AB295" s="186">
        <v>1022614.6258172669</v>
      </c>
      <c r="AC295" s="186">
        <v>0</v>
      </c>
      <c r="AD295" s="182">
        <v>0</v>
      </c>
      <c r="AE295" s="186">
        <v>244877.64075017162</v>
      </c>
      <c r="AF295" s="186">
        <v>2065230.113918921</v>
      </c>
      <c r="AG295" s="206">
        <v>15504833.996942218</v>
      </c>
    </row>
    <row r="296" spans="1:33" s="51" customFormat="1" x14ac:dyDescent="0.25">
      <c r="A296" s="97">
        <v>934</v>
      </c>
      <c r="B296" s="178" t="s">
        <v>301</v>
      </c>
      <c r="C296" s="157">
        <v>2784</v>
      </c>
      <c r="D296" s="151">
        <v>1.4265109524698851</v>
      </c>
      <c r="E296" s="47">
        <v>90</v>
      </c>
      <c r="F296" s="47">
        <v>1201</v>
      </c>
      <c r="G296" s="488">
        <v>7.4937552039966701E-2</v>
      </c>
      <c r="H296" s="490">
        <v>0.57521266639791502</v>
      </c>
      <c r="I296" s="180">
        <v>0</v>
      </c>
      <c r="J296" s="182">
        <v>4</v>
      </c>
      <c r="K296" s="15">
        <v>35</v>
      </c>
      <c r="L296" s="198">
        <v>1.257183908045977E-2</v>
      </c>
      <c r="M296" s="490">
        <v>9.7889077260998447E-3</v>
      </c>
      <c r="N296" s="200">
        <v>287.32</v>
      </c>
      <c r="O296" s="199">
        <v>9.689544758457469</v>
      </c>
      <c r="P296" s="490">
        <v>1.8784241033745623</v>
      </c>
      <c r="Q296" s="180">
        <v>0</v>
      </c>
      <c r="R296" s="180">
        <v>0</v>
      </c>
      <c r="S296" s="15">
        <v>730</v>
      </c>
      <c r="T296" s="15">
        <v>81</v>
      </c>
      <c r="U296" s="185">
        <v>0.11095890410958904</v>
      </c>
      <c r="V296" s="491">
        <v>5.693495534879818E-2</v>
      </c>
      <c r="W296" s="201">
        <v>5280461.4994624555</v>
      </c>
      <c r="X296" s="186">
        <v>165487.85581644054</v>
      </c>
      <c r="Y296" s="186">
        <v>0</v>
      </c>
      <c r="Z296" s="186">
        <v>0</v>
      </c>
      <c r="AA296" s="186">
        <v>60981.424378478667</v>
      </c>
      <c r="AB296" s="186">
        <v>235328.97167076517</v>
      </c>
      <c r="AC296" s="186">
        <v>0</v>
      </c>
      <c r="AD296" s="182">
        <v>0</v>
      </c>
      <c r="AE296" s="186">
        <v>72504.233375401978</v>
      </c>
      <c r="AF296" s="186">
        <v>534302.48524108715</v>
      </c>
      <c r="AG296" s="206">
        <v>5814763.9847035427</v>
      </c>
    </row>
    <row r="297" spans="1:33" s="51" customFormat="1" x14ac:dyDescent="0.25">
      <c r="A297" s="97">
        <v>935</v>
      </c>
      <c r="B297" s="178" t="s">
        <v>302</v>
      </c>
      <c r="C297" s="157">
        <v>3087</v>
      </c>
      <c r="D297" s="151">
        <v>1.362176323999327</v>
      </c>
      <c r="E297" s="47">
        <v>193</v>
      </c>
      <c r="F297" s="47">
        <v>1351</v>
      </c>
      <c r="G297" s="488">
        <v>0.14285714285714285</v>
      </c>
      <c r="H297" s="490">
        <v>1.0965562100696757</v>
      </c>
      <c r="I297" s="180">
        <v>0</v>
      </c>
      <c r="J297" s="182">
        <v>17</v>
      </c>
      <c r="K297" s="15">
        <v>185</v>
      </c>
      <c r="L297" s="198">
        <v>5.9928733398121152E-2</v>
      </c>
      <c r="M297" s="490">
        <v>5.7145802043761226E-2</v>
      </c>
      <c r="N297" s="200">
        <v>371.99</v>
      </c>
      <c r="O297" s="199">
        <v>8.2986101776929484</v>
      </c>
      <c r="P297" s="490">
        <v>2.1932677924718647</v>
      </c>
      <c r="Q297" s="180">
        <v>0</v>
      </c>
      <c r="R297" s="180">
        <v>0</v>
      </c>
      <c r="S297" s="15">
        <v>864</v>
      </c>
      <c r="T297" s="15">
        <v>127</v>
      </c>
      <c r="U297" s="185">
        <v>0.14699074074074073</v>
      </c>
      <c r="V297" s="491">
        <v>9.2966791979949864E-2</v>
      </c>
      <c r="W297" s="201">
        <v>5591103.0406486457</v>
      </c>
      <c r="X297" s="186">
        <v>349813.03257692914</v>
      </c>
      <c r="Y297" s="186">
        <v>0</v>
      </c>
      <c r="Z297" s="186">
        <v>0</v>
      </c>
      <c r="AA297" s="186">
        <v>394743.56636363635</v>
      </c>
      <c r="AB297" s="186">
        <v>304677.7953912291</v>
      </c>
      <c r="AC297" s="186">
        <v>0</v>
      </c>
      <c r="AD297" s="182">
        <v>0</v>
      </c>
      <c r="AE297" s="186">
        <v>131274.27365131577</v>
      </c>
      <c r="AF297" s="186">
        <v>1180508.6679831101</v>
      </c>
      <c r="AG297" s="206">
        <v>6771611.7086317558</v>
      </c>
    </row>
    <row r="298" spans="1:33" s="51" customFormat="1" x14ac:dyDescent="0.25">
      <c r="A298" s="97">
        <v>936</v>
      </c>
      <c r="B298" s="178" t="s">
        <v>303</v>
      </c>
      <c r="C298" s="157">
        <v>6510</v>
      </c>
      <c r="D298" s="151">
        <v>1.6103931602413644</v>
      </c>
      <c r="E298" s="47">
        <v>283</v>
      </c>
      <c r="F298" s="47">
        <v>2640</v>
      </c>
      <c r="G298" s="488">
        <v>0.10719696969696969</v>
      </c>
      <c r="H298" s="490">
        <v>0.82283251975304084</v>
      </c>
      <c r="I298" s="180">
        <v>0</v>
      </c>
      <c r="J298" s="182">
        <v>7</v>
      </c>
      <c r="K298" s="15">
        <v>136</v>
      </c>
      <c r="L298" s="198">
        <v>2.0890937019969278E-2</v>
      </c>
      <c r="M298" s="490">
        <v>1.8108005665609352E-2</v>
      </c>
      <c r="N298" s="200">
        <v>1162.68</v>
      </c>
      <c r="O298" s="199">
        <v>5.5991330374651662</v>
      </c>
      <c r="P298" s="490">
        <v>3.250695117123549</v>
      </c>
      <c r="Q298" s="180">
        <v>0</v>
      </c>
      <c r="R298" s="180">
        <v>0</v>
      </c>
      <c r="S298" s="15">
        <v>1601</v>
      </c>
      <c r="T298" s="15">
        <v>225</v>
      </c>
      <c r="U298" s="185">
        <v>0.14053716427232979</v>
      </c>
      <c r="V298" s="491">
        <v>8.6513215511538927E-2</v>
      </c>
      <c r="W298" s="201">
        <v>13939283.308718</v>
      </c>
      <c r="X298" s="186">
        <v>553555.14696922782</v>
      </c>
      <c r="Y298" s="186">
        <v>0</v>
      </c>
      <c r="Z298" s="186">
        <v>0</v>
      </c>
      <c r="AA298" s="186">
        <v>263782.33532467531</v>
      </c>
      <c r="AB298" s="186">
        <v>952291.1345613437</v>
      </c>
      <c r="AC298" s="186">
        <v>0</v>
      </c>
      <c r="AD298" s="182">
        <v>0</v>
      </c>
      <c r="AE298" s="186">
        <v>257619.41650576575</v>
      </c>
      <c r="AF298" s="186">
        <v>2027248.0333610103</v>
      </c>
      <c r="AG298" s="206">
        <v>15966531.34207901</v>
      </c>
    </row>
    <row r="299" spans="1:33" s="51" customFormat="1" x14ac:dyDescent="0.25">
      <c r="A299" s="97">
        <v>946</v>
      </c>
      <c r="B299" s="178" t="s">
        <v>304</v>
      </c>
      <c r="C299" s="157">
        <v>6388</v>
      </c>
      <c r="D299" s="151">
        <v>0.9246033981567815</v>
      </c>
      <c r="E299" s="47">
        <v>206</v>
      </c>
      <c r="F299" s="47">
        <v>3011</v>
      </c>
      <c r="G299" s="488">
        <v>6.8415808701428091E-2</v>
      </c>
      <c r="H299" s="490">
        <v>0.52515245928942955</v>
      </c>
      <c r="I299" s="180">
        <v>3</v>
      </c>
      <c r="J299" s="182">
        <v>5205</v>
      </c>
      <c r="K299" s="15">
        <v>374</v>
      </c>
      <c r="L299" s="198">
        <v>5.8547276142767689E-2</v>
      </c>
      <c r="M299" s="490">
        <v>5.5764344788407763E-2</v>
      </c>
      <c r="N299" s="200">
        <v>782.14</v>
      </c>
      <c r="O299" s="199">
        <v>8.1673357710895758</v>
      </c>
      <c r="P299" s="490">
        <v>2.2285204055697858</v>
      </c>
      <c r="Q299" s="180">
        <v>3</v>
      </c>
      <c r="R299" s="180">
        <v>514</v>
      </c>
      <c r="S299" s="15">
        <v>1831</v>
      </c>
      <c r="T299" s="15">
        <v>237</v>
      </c>
      <c r="U299" s="185">
        <v>0.12943746586564719</v>
      </c>
      <c r="V299" s="491">
        <v>7.5413517104856331E-2</v>
      </c>
      <c r="W299" s="201">
        <v>7853223.0356031191</v>
      </c>
      <c r="X299" s="186">
        <v>346672.00185329013</v>
      </c>
      <c r="Y299" s="186">
        <v>142451.76120000001</v>
      </c>
      <c r="Z299" s="186">
        <v>1542085.8705</v>
      </c>
      <c r="AA299" s="186">
        <v>797105.14033395168</v>
      </c>
      <c r="AB299" s="186">
        <v>640610.4757850907</v>
      </c>
      <c r="AC299" s="186">
        <v>0</v>
      </c>
      <c r="AD299" s="182">
        <v>164865.5</v>
      </c>
      <c r="AE299" s="186">
        <v>220358.21855033241</v>
      </c>
      <c r="AF299" s="186">
        <v>3854148.9682226647</v>
      </c>
      <c r="AG299" s="206">
        <v>11707372.003825784</v>
      </c>
    </row>
    <row r="300" spans="1:33" s="51" customFormat="1" x14ac:dyDescent="0.25">
      <c r="A300" s="97">
        <v>976</v>
      </c>
      <c r="B300" s="178" t="s">
        <v>305</v>
      </c>
      <c r="C300" s="157">
        <v>3890</v>
      </c>
      <c r="D300" s="151">
        <v>1.507236191689306</v>
      </c>
      <c r="E300" s="47">
        <v>224</v>
      </c>
      <c r="F300" s="47">
        <v>1581</v>
      </c>
      <c r="G300" s="488">
        <v>0.14168247944339027</v>
      </c>
      <c r="H300" s="490">
        <v>1.0875396188420317</v>
      </c>
      <c r="I300" s="180">
        <v>0</v>
      </c>
      <c r="J300" s="182">
        <v>27</v>
      </c>
      <c r="K300" s="15">
        <v>99</v>
      </c>
      <c r="L300" s="198">
        <v>2.5449871465295631E-2</v>
      </c>
      <c r="M300" s="490">
        <v>2.2666940110935705E-2</v>
      </c>
      <c r="N300" s="200">
        <v>2028.04</v>
      </c>
      <c r="O300" s="199">
        <v>1.9181081241001163</v>
      </c>
      <c r="P300" s="490">
        <v>9.4890763436770413</v>
      </c>
      <c r="Q300" s="180">
        <v>0</v>
      </c>
      <c r="R300" s="180">
        <v>0</v>
      </c>
      <c r="S300" s="15">
        <v>835</v>
      </c>
      <c r="T300" s="15">
        <v>149</v>
      </c>
      <c r="U300" s="185">
        <v>0.17844311377245509</v>
      </c>
      <c r="V300" s="491">
        <v>0.12441916501166422</v>
      </c>
      <c r="W300" s="201">
        <v>7795759.8884044066</v>
      </c>
      <c r="X300" s="186">
        <v>437182.87898131734</v>
      </c>
      <c r="Y300" s="186">
        <v>0</v>
      </c>
      <c r="Z300" s="186">
        <v>0</v>
      </c>
      <c r="AA300" s="186">
        <v>197304.32126159556</v>
      </c>
      <c r="AB300" s="186">
        <v>1661062.8139606661</v>
      </c>
      <c r="AC300" s="186">
        <v>0</v>
      </c>
      <c r="AD300" s="182">
        <v>0</v>
      </c>
      <c r="AE300" s="186">
        <v>221386.95824798191</v>
      </c>
      <c r="AF300" s="186">
        <v>2516936.9724515602</v>
      </c>
      <c r="AG300" s="206">
        <v>10312696.860855967</v>
      </c>
    </row>
    <row r="301" spans="1:33" s="51" customFormat="1" x14ac:dyDescent="0.25">
      <c r="A301" s="97">
        <v>977</v>
      </c>
      <c r="B301" s="178" t="s">
        <v>306</v>
      </c>
      <c r="C301" s="157">
        <v>15304</v>
      </c>
      <c r="D301" s="151">
        <v>1.2790529593405104</v>
      </c>
      <c r="E301" s="47">
        <v>873</v>
      </c>
      <c r="F301" s="47">
        <v>6915</v>
      </c>
      <c r="G301" s="488">
        <v>0.12624728850325379</v>
      </c>
      <c r="H301" s="490">
        <v>0.96906073748890653</v>
      </c>
      <c r="I301" s="180">
        <v>0</v>
      </c>
      <c r="J301" s="182">
        <v>42</v>
      </c>
      <c r="K301" s="15">
        <v>222</v>
      </c>
      <c r="L301" s="198">
        <v>1.450601150026137E-2</v>
      </c>
      <c r="M301" s="490">
        <v>1.1723080145901444E-2</v>
      </c>
      <c r="N301" s="200">
        <v>569.73</v>
      </c>
      <c r="O301" s="199">
        <v>26.861846839731101</v>
      </c>
      <c r="P301" s="490">
        <v>0.67758090251978231</v>
      </c>
      <c r="Q301" s="180">
        <v>0</v>
      </c>
      <c r="R301" s="180">
        <v>0</v>
      </c>
      <c r="S301" s="15">
        <v>4482</v>
      </c>
      <c r="T301" s="15">
        <v>393</v>
      </c>
      <c r="U301" s="185">
        <v>8.7684069611780449E-2</v>
      </c>
      <c r="V301" s="491">
        <v>3.3660120850989586E-2</v>
      </c>
      <c r="W301" s="201">
        <v>26026814.873297632</v>
      </c>
      <c r="X301" s="186">
        <v>1532584.4411116336</v>
      </c>
      <c r="Y301" s="186">
        <v>0</v>
      </c>
      <c r="Z301" s="186">
        <v>0</v>
      </c>
      <c r="AA301" s="186">
        <v>401458.6221150278</v>
      </c>
      <c r="AB301" s="186">
        <v>466636.41594732367</v>
      </c>
      <c r="AC301" s="186">
        <v>0</v>
      </c>
      <c r="AD301" s="182">
        <v>0</v>
      </c>
      <c r="AE301" s="186">
        <v>235632.81818871139</v>
      </c>
      <c r="AF301" s="186">
        <v>2636312.2973626927</v>
      </c>
      <c r="AG301" s="206">
        <v>28663127.170660324</v>
      </c>
    </row>
    <row r="302" spans="1:33" s="51" customFormat="1" x14ac:dyDescent="0.25">
      <c r="A302" s="97">
        <v>980</v>
      </c>
      <c r="B302" s="178" t="s">
        <v>307</v>
      </c>
      <c r="C302" s="157">
        <v>33352</v>
      </c>
      <c r="D302" s="151">
        <v>0.79338556369869595</v>
      </c>
      <c r="E302" s="47">
        <v>1582</v>
      </c>
      <c r="F302" s="47">
        <v>15963</v>
      </c>
      <c r="G302" s="488">
        <v>9.9104178412579083E-2</v>
      </c>
      <c r="H302" s="490">
        <v>0.760713115975167</v>
      </c>
      <c r="I302" s="180">
        <v>0</v>
      </c>
      <c r="J302" s="182">
        <v>116</v>
      </c>
      <c r="K302" s="15">
        <v>876</v>
      </c>
      <c r="L302" s="198">
        <v>2.6265291436795395E-2</v>
      </c>
      <c r="M302" s="490">
        <v>2.3482360082435469E-2</v>
      </c>
      <c r="N302" s="200">
        <v>1115.75</v>
      </c>
      <c r="O302" s="199">
        <v>29.892000896258121</v>
      </c>
      <c r="P302" s="490">
        <v>0.60889448278089575</v>
      </c>
      <c r="Q302" s="180">
        <v>0</v>
      </c>
      <c r="R302" s="180">
        <v>0</v>
      </c>
      <c r="S302" s="15">
        <v>11272</v>
      </c>
      <c r="T302" s="15">
        <v>1000</v>
      </c>
      <c r="U302" s="185">
        <v>8.8715400993612498E-2</v>
      </c>
      <c r="V302" s="491">
        <v>3.4691452232821635E-2</v>
      </c>
      <c r="W302" s="201">
        <v>35183068.598015159</v>
      </c>
      <c r="X302" s="186">
        <v>2621870.5392393498</v>
      </c>
      <c r="Y302" s="186">
        <v>0</v>
      </c>
      <c r="Z302" s="186">
        <v>0</v>
      </c>
      <c r="AA302" s="186">
        <v>1752498.7787755099</v>
      </c>
      <c r="AB302" s="186">
        <v>913853.19553687959</v>
      </c>
      <c r="AC302" s="186">
        <v>0</v>
      </c>
      <c r="AD302" s="182">
        <v>0</v>
      </c>
      <c r="AE302" s="186">
        <v>529248.34920740873</v>
      </c>
      <c r="AF302" s="186">
        <v>5817470.8627591506</v>
      </c>
      <c r="AG302" s="206">
        <v>41000539.46077431</v>
      </c>
    </row>
    <row r="303" spans="1:33" s="51" customFormat="1" x14ac:dyDescent="0.25">
      <c r="A303" s="97">
        <v>981</v>
      </c>
      <c r="B303" s="178" t="s">
        <v>308</v>
      </c>
      <c r="C303" s="157">
        <v>2314</v>
      </c>
      <c r="D303" s="151">
        <v>0.99982467713031487</v>
      </c>
      <c r="E303" s="47">
        <v>104</v>
      </c>
      <c r="F303" s="47">
        <v>1066</v>
      </c>
      <c r="G303" s="488">
        <v>9.7560975609756101E-2</v>
      </c>
      <c r="H303" s="490">
        <v>0.7488676556573397</v>
      </c>
      <c r="I303" s="180">
        <v>0</v>
      </c>
      <c r="J303" s="182">
        <v>14</v>
      </c>
      <c r="K303" s="15">
        <v>38</v>
      </c>
      <c r="L303" s="198">
        <v>1.6421780466724288E-2</v>
      </c>
      <c r="M303" s="490">
        <v>1.3638849112364362E-2</v>
      </c>
      <c r="N303" s="200">
        <v>182.76</v>
      </c>
      <c r="O303" s="199">
        <v>12.66141387612169</v>
      </c>
      <c r="P303" s="490">
        <v>1.4375230604647387</v>
      </c>
      <c r="Q303" s="180">
        <v>0</v>
      </c>
      <c r="R303" s="180">
        <v>0</v>
      </c>
      <c r="S303" s="15">
        <v>666</v>
      </c>
      <c r="T303" s="15">
        <v>86</v>
      </c>
      <c r="U303" s="185">
        <v>0.12912912912912913</v>
      </c>
      <c r="V303" s="491">
        <v>7.510518036833827E-2</v>
      </c>
      <c r="W303" s="201">
        <v>3076201.2569947052</v>
      </c>
      <c r="X303" s="186">
        <v>179075.79390144662</v>
      </c>
      <c r="Y303" s="186">
        <v>0</v>
      </c>
      <c r="Z303" s="186">
        <v>0</v>
      </c>
      <c r="AA303" s="186">
        <v>70621.213840445271</v>
      </c>
      <c r="AB303" s="186">
        <v>149689.27628619323</v>
      </c>
      <c r="AC303" s="186">
        <v>0</v>
      </c>
      <c r="AD303" s="182">
        <v>0</v>
      </c>
      <c r="AE303" s="186">
        <v>79496.571251853369</v>
      </c>
      <c r="AF303" s="186">
        <v>478882.85527993878</v>
      </c>
      <c r="AG303" s="206">
        <v>3555084.112274644</v>
      </c>
    </row>
    <row r="304" spans="1:33" s="51" customFormat="1" x14ac:dyDescent="0.25">
      <c r="A304" s="97">
        <v>989</v>
      </c>
      <c r="B304" s="178" t="s">
        <v>309</v>
      </c>
      <c r="C304" s="157">
        <v>5522</v>
      </c>
      <c r="D304" s="151">
        <v>1.5062488609839795</v>
      </c>
      <c r="E304" s="47">
        <v>245</v>
      </c>
      <c r="F304" s="47">
        <v>2347</v>
      </c>
      <c r="G304" s="488">
        <v>0.1043885811674478</v>
      </c>
      <c r="H304" s="490">
        <v>0.8012756285766911</v>
      </c>
      <c r="I304" s="180">
        <v>0</v>
      </c>
      <c r="J304" s="182">
        <v>5</v>
      </c>
      <c r="K304" s="15">
        <v>59</v>
      </c>
      <c r="L304" s="198">
        <v>1.0684534588917058E-2</v>
      </c>
      <c r="M304" s="490">
        <v>7.9016032345571325E-3</v>
      </c>
      <c r="N304" s="200">
        <v>805.82</v>
      </c>
      <c r="O304" s="199">
        <v>6.8526469931250151</v>
      </c>
      <c r="P304" s="490">
        <v>2.6560647941260607</v>
      </c>
      <c r="Q304" s="180">
        <v>0</v>
      </c>
      <c r="R304" s="180">
        <v>0</v>
      </c>
      <c r="S304" s="15">
        <v>1379</v>
      </c>
      <c r="T304" s="15">
        <v>164</v>
      </c>
      <c r="U304" s="185">
        <v>0.11892675852066716</v>
      </c>
      <c r="V304" s="491">
        <v>6.4902809759876293E-2</v>
      </c>
      <c r="W304" s="201">
        <v>11059122.607410267</v>
      </c>
      <c r="X304" s="186">
        <v>457242.71313019044</v>
      </c>
      <c r="Y304" s="186">
        <v>0</v>
      </c>
      <c r="Z304" s="186">
        <v>0</v>
      </c>
      <c r="AA304" s="186">
        <v>97635.042448979584</v>
      </c>
      <c r="AB304" s="186">
        <v>660005.54069238482</v>
      </c>
      <c r="AC304" s="186">
        <v>0</v>
      </c>
      <c r="AD304" s="182">
        <v>0</v>
      </c>
      <c r="AE304" s="186">
        <v>163936.27037328234</v>
      </c>
      <c r="AF304" s="186">
        <v>1378819.5666448381</v>
      </c>
      <c r="AG304" s="206">
        <v>12437942.174055105</v>
      </c>
    </row>
    <row r="305" spans="1:33" x14ac:dyDescent="0.25">
      <c r="A305" s="97">
        <v>992</v>
      </c>
      <c r="B305" s="178" t="s">
        <v>310</v>
      </c>
      <c r="C305" s="157">
        <v>18577</v>
      </c>
      <c r="D305" s="151">
        <v>1.4150902086592512</v>
      </c>
      <c r="E305" s="47">
        <v>1348</v>
      </c>
      <c r="F305" s="47">
        <v>8040</v>
      </c>
      <c r="G305" s="488">
        <v>0.16766169154228855</v>
      </c>
      <c r="H305" s="490">
        <v>1.2869532833603807</v>
      </c>
      <c r="I305" s="180">
        <v>0</v>
      </c>
      <c r="J305" s="182">
        <v>19</v>
      </c>
      <c r="K305" s="15">
        <v>341</v>
      </c>
      <c r="L305" s="198">
        <v>1.8356031652042849E-2</v>
      </c>
      <c r="M305" s="490">
        <v>1.5573100297682923E-2</v>
      </c>
      <c r="N305" s="200">
        <v>884.58</v>
      </c>
      <c r="O305" s="199">
        <v>21.000926993601482</v>
      </c>
      <c r="P305" s="490">
        <v>0.8666795723140519</v>
      </c>
      <c r="Q305" s="180">
        <v>0</v>
      </c>
      <c r="R305" s="180">
        <v>0</v>
      </c>
      <c r="S305" s="15">
        <v>5091</v>
      </c>
      <c r="T305" s="15">
        <v>612</v>
      </c>
      <c r="U305" s="185">
        <v>0.12021213906894519</v>
      </c>
      <c r="V305" s="491">
        <v>6.6188190308154329E-2</v>
      </c>
      <c r="W305" s="201">
        <v>34953224.482623287</v>
      </c>
      <c r="X305" s="186">
        <v>2470624.9365228321</v>
      </c>
      <c r="Y305" s="186">
        <v>0</v>
      </c>
      <c r="Z305" s="186">
        <v>0</v>
      </c>
      <c r="AA305" s="186">
        <v>647358.35920222639</v>
      </c>
      <c r="AB305" s="186">
        <v>724513.78866951633</v>
      </c>
      <c r="AC305" s="186">
        <v>0</v>
      </c>
      <c r="AD305" s="182">
        <v>0</v>
      </c>
      <c r="AE305" s="186">
        <v>562433.57395381329</v>
      </c>
      <c r="AF305" s="186">
        <v>4404930.6583483964</v>
      </c>
      <c r="AG305" s="206">
        <v>39358155.140971683</v>
      </c>
    </row>
  </sheetData>
  <pageMargins left="0.31496062992125984" right="0.31496062992125984" top="0.55118110236220474" bottom="0.55118110236220474" header="0.31496062992125984" footer="0.31496062992125984"/>
  <pageSetup paperSize="9" scale="75" orientation="landscape" r:id="rId1"/>
  <ignoredErrors>
    <ignoredError sqref="C12:C13 C14:C305 G13:G305 H13:H305 L13:M13 O13:P13 L14:M14 O14:P14 L15:M15 O15:P15 L16:P305 U13:U305 V13:V305" calculatedColumn="1"/>
  </ignoredErrors>
  <tableParts count="3">
    <tablePart r:id="rId2"/>
    <tablePart r:id="rId3"/>
    <tablePart r:id="rId4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00"/>
  <sheetViews>
    <sheetView zoomScale="85" zoomScaleNormal="85" workbookViewId="0">
      <pane xSplit="2" ySplit="7" topLeftCell="C8" activePane="bottomRight" state="frozen"/>
      <selection activeCell="G29" sqref="G29"/>
      <selection pane="topRight" activeCell="G29" sqref="G29"/>
      <selection pane="bottomLeft" activeCell="G29" sqref="G29"/>
      <selection pane="bottomRight"/>
    </sheetView>
  </sheetViews>
  <sheetFormatPr defaultRowHeight="15" x14ac:dyDescent="0.25"/>
  <cols>
    <col min="1" max="1" width="10.625" style="26" customWidth="1"/>
    <col min="2" max="2" width="17.625" style="232" bestFit="1" customWidth="1"/>
    <col min="3" max="3" width="14.125" style="160" customWidth="1"/>
    <col min="4" max="4" width="14" style="180" customWidth="1"/>
    <col min="5" max="5" width="17.125" style="233" customWidth="1"/>
    <col min="6" max="6" width="17.375" style="180" bestFit="1" customWidth="1"/>
    <col min="7" max="7" width="19.125" style="233" bestFit="1" customWidth="1"/>
    <col min="8" max="8" width="15.375" style="14" bestFit="1" customWidth="1"/>
    <col min="9" max="9" width="16.375" style="14" bestFit="1" customWidth="1"/>
    <col min="10" max="10" width="24.625" style="233" customWidth="1"/>
    <col min="11" max="11" width="31.375" style="234" bestFit="1" customWidth="1"/>
    <col min="12" max="12" width="13.375" style="160" customWidth="1"/>
    <col min="13" max="13" width="20.375" style="153" bestFit="1" customWidth="1"/>
    <col min="14" max="14" width="26.125" style="153" bestFit="1" customWidth="1"/>
    <col min="15" max="15" width="12.125" style="276" bestFit="1" customWidth="1"/>
    <col min="16" max="16" width="9.875" style="11" customWidth="1"/>
    <col min="17" max="17" width="8.625" style="11"/>
    <col min="18" max="18" width="9" style="11" bestFit="1" customWidth="1"/>
    <col min="19" max="19" width="8.625" style="11"/>
  </cols>
  <sheetData>
    <row r="1" spans="1:24" ht="23.25" x14ac:dyDescent="0.35">
      <c r="A1" s="433" t="s">
        <v>1110</v>
      </c>
      <c r="K1" s="278"/>
      <c r="L1" s="289" t="s">
        <v>397</v>
      </c>
      <c r="M1" s="228"/>
      <c r="N1" s="228"/>
      <c r="O1" s="178"/>
    </row>
    <row r="2" spans="1:24" x14ac:dyDescent="0.25">
      <c r="A2" s="26" t="s">
        <v>382</v>
      </c>
      <c r="B2" s="441"/>
      <c r="C2" s="153"/>
      <c r="D2" s="494"/>
      <c r="E2" s="494"/>
      <c r="F2" s="494"/>
      <c r="G2" s="494"/>
      <c r="H2" s="494"/>
      <c r="I2" s="494"/>
      <c r="J2" s="494"/>
      <c r="K2" s="494"/>
      <c r="L2" s="277" t="s">
        <v>398</v>
      </c>
      <c r="M2" s="277" t="s">
        <v>751</v>
      </c>
      <c r="N2" s="277" t="s">
        <v>700</v>
      </c>
      <c r="O2" s="186"/>
      <c r="X2" s="113"/>
    </row>
    <row r="3" spans="1:24" x14ac:dyDescent="0.25">
      <c r="C3" s="481"/>
      <c r="D3" s="235"/>
      <c r="F3" s="187"/>
      <c r="H3" s="236"/>
      <c r="I3" s="236"/>
      <c r="J3" s="445" t="s">
        <v>1112</v>
      </c>
      <c r="K3" s="233"/>
      <c r="L3" s="224">
        <v>226.4</v>
      </c>
      <c r="M3" s="224">
        <v>2875.5</v>
      </c>
      <c r="N3" s="224">
        <v>68.709999999999994</v>
      </c>
      <c r="O3" s="178"/>
      <c r="P3" s="24"/>
      <c r="T3" s="110"/>
      <c r="U3" s="113"/>
      <c r="X3" s="113"/>
    </row>
    <row r="4" spans="1:24" x14ac:dyDescent="0.25">
      <c r="A4" s="280"/>
      <c r="B4" s="281"/>
      <c r="C4" s="282"/>
      <c r="D4" s="283"/>
      <c r="E4" s="283"/>
      <c r="F4" s="283"/>
      <c r="G4" s="283"/>
      <c r="H4" s="284"/>
      <c r="I4" s="284"/>
      <c r="J4" s="283" t="s">
        <v>754</v>
      </c>
      <c r="K4" s="285"/>
      <c r="L4" s="481"/>
      <c r="M4" s="481"/>
      <c r="N4" s="481"/>
      <c r="O4" s="481"/>
      <c r="T4" s="11"/>
    </row>
    <row r="5" spans="1:24" x14ac:dyDescent="0.25">
      <c r="A5" s="280"/>
      <c r="B5" s="281"/>
      <c r="C5" s="220" t="s">
        <v>384</v>
      </c>
      <c r="D5" s="283"/>
      <c r="E5" s="283"/>
      <c r="F5" s="283"/>
      <c r="G5" s="283"/>
      <c r="H5" s="445" t="s">
        <v>1112</v>
      </c>
      <c r="I5" s="445" t="s">
        <v>1112</v>
      </c>
      <c r="J5" s="222">
        <v>0.38164493480441325</v>
      </c>
      <c r="K5" s="446" t="s">
        <v>1112</v>
      </c>
      <c r="L5" s="287" t="s">
        <v>755</v>
      </c>
      <c r="M5" s="288"/>
      <c r="N5" s="288"/>
      <c r="O5" s="286"/>
      <c r="T5" s="11"/>
    </row>
    <row r="6" spans="1:24" s="258" customFormat="1" ht="42.75" x14ac:dyDescent="0.2">
      <c r="A6" s="269" t="s">
        <v>714</v>
      </c>
      <c r="B6" s="270" t="s">
        <v>4</v>
      </c>
      <c r="C6" s="271" t="s">
        <v>1098</v>
      </c>
      <c r="D6" s="260" t="s">
        <v>1111</v>
      </c>
      <c r="E6" s="272" t="s">
        <v>752</v>
      </c>
      <c r="F6" s="260" t="s">
        <v>792</v>
      </c>
      <c r="G6" s="273" t="s">
        <v>749</v>
      </c>
      <c r="H6" s="272" t="s">
        <v>790</v>
      </c>
      <c r="I6" s="272" t="s">
        <v>791</v>
      </c>
      <c r="J6" s="273" t="s">
        <v>700</v>
      </c>
      <c r="K6" s="274" t="s">
        <v>750</v>
      </c>
      <c r="L6" s="279" t="s">
        <v>398</v>
      </c>
      <c r="M6" s="263" t="s">
        <v>751</v>
      </c>
      <c r="N6" s="263" t="s">
        <v>753</v>
      </c>
      <c r="O6" s="265" t="s">
        <v>399</v>
      </c>
      <c r="P6" s="275"/>
      <c r="Q6" s="275"/>
      <c r="R6" s="275"/>
      <c r="S6" s="275"/>
    </row>
    <row r="7" spans="1:24" s="35" customFormat="1" x14ac:dyDescent="0.25">
      <c r="B7" s="232" t="s">
        <v>394</v>
      </c>
      <c r="C7" s="238">
        <f>SUM(C8:C300)</f>
        <v>5503664</v>
      </c>
      <c r="D7" s="191"/>
      <c r="F7" s="191">
        <f>SUM(F8:F300)</f>
        <v>2008</v>
      </c>
      <c r="G7" s="422">
        <f>Lisäosat[[#This Row],[Saamenkielisen väestön määrä 31.12.2019]]/Lisäosat[[#This Row],[Asukasmäärä 31.12.2020]]</f>
        <v>3.6484785408411562E-4</v>
      </c>
      <c r="H7" s="32">
        <v>2357682</v>
      </c>
      <c r="I7" s="32">
        <v>2358795</v>
      </c>
      <c r="J7" s="482">
        <v>0.99952814890653918</v>
      </c>
      <c r="K7" s="485">
        <v>0.61788321410212599</v>
      </c>
      <c r="L7" s="238">
        <f>SUM(L8:L300)</f>
        <v>136866110.70504001</v>
      </c>
      <c r="M7" s="33">
        <f>SUM(M8:M300)</f>
        <v>3741025.5</v>
      </c>
      <c r="N7" s="33">
        <f>SUM(N8:N300)</f>
        <v>232304911.83221647</v>
      </c>
      <c r="O7" s="212">
        <f>SUM(O8:O300)</f>
        <v>372912048.03725672</v>
      </c>
      <c r="P7" s="34"/>
      <c r="Q7" s="34"/>
      <c r="R7" s="114"/>
      <c r="S7" s="114"/>
    </row>
    <row r="8" spans="1:24" x14ac:dyDescent="0.25">
      <c r="A8" s="26">
        <v>5</v>
      </c>
      <c r="B8" s="232" t="s">
        <v>18</v>
      </c>
      <c r="C8" s="159">
        <v>9419</v>
      </c>
      <c r="D8" s="240">
        <v>0</v>
      </c>
      <c r="E8" s="237">
        <v>0</v>
      </c>
      <c r="F8" s="182">
        <v>0</v>
      </c>
      <c r="G8" s="239">
        <v>0</v>
      </c>
      <c r="H8" s="14">
        <v>3570</v>
      </c>
      <c r="I8" s="14">
        <v>3494</v>
      </c>
      <c r="J8" s="483">
        <v>1.0217515741270751</v>
      </c>
      <c r="K8" s="486">
        <v>0.64010663932266176</v>
      </c>
      <c r="L8" s="159">
        <v>0</v>
      </c>
      <c r="M8" s="39">
        <v>0</v>
      </c>
      <c r="N8" s="39">
        <v>414263.88838245417</v>
      </c>
      <c r="O8" s="423">
        <f>SUM(L8:N8)</f>
        <v>414263.88838245417</v>
      </c>
      <c r="R8" s="10"/>
      <c r="S8" s="10"/>
      <c r="T8" s="115"/>
    </row>
    <row r="9" spans="1:24" x14ac:dyDescent="0.25">
      <c r="A9" s="26">
        <v>9</v>
      </c>
      <c r="B9" s="232" t="s">
        <v>19</v>
      </c>
      <c r="C9" s="159">
        <v>2517</v>
      </c>
      <c r="D9" s="240">
        <v>0</v>
      </c>
      <c r="E9" s="237">
        <v>0</v>
      </c>
      <c r="F9" s="182">
        <v>0</v>
      </c>
      <c r="G9" s="239">
        <v>0</v>
      </c>
      <c r="H9" s="14">
        <v>756</v>
      </c>
      <c r="I9" s="14">
        <v>1024</v>
      </c>
      <c r="J9" s="483">
        <v>0.73828125</v>
      </c>
      <c r="K9" s="486">
        <v>0.35663631519558675</v>
      </c>
      <c r="L9" s="159">
        <v>0</v>
      </c>
      <c r="M9" s="39">
        <v>0</v>
      </c>
      <c r="N9" s="39">
        <v>61677.779223412421</v>
      </c>
      <c r="O9" s="423">
        <f>SUM(L9:N9)</f>
        <v>61677.779223412421</v>
      </c>
      <c r="R9" s="10"/>
      <c r="S9" s="10"/>
      <c r="T9" s="115"/>
    </row>
    <row r="10" spans="1:24" x14ac:dyDescent="0.25">
      <c r="A10" s="26">
        <v>10</v>
      </c>
      <c r="B10" s="232" t="s">
        <v>20</v>
      </c>
      <c r="C10" s="159">
        <v>11332</v>
      </c>
      <c r="D10" s="240">
        <v>0</v>
      </c>
      <c r="E10" s="237">
        <v>0</v>
      </c>
      <c r="F10" s="182">
        <v>1</v>
      </c>
      <c r="G10" s="239">
        <v>8.8245675961877868E-5</v>
      </c>
      <c r="H10" s="14">
        <v>4362</v>
      </c>
      <c r="I10" s="14">
        <v>4411</v>
      </c>
      <c r="J10" s="483">
        <v>0.98889140784402629</v>
      </c>
      <c r="K10" s="486">
        <v>0.60724647303961299</v>
      </c>
      <c r="L10" s="159">
        <v>0</v>
      </c>
      <c r="M10" s="39">
        <v>0</v>
      </c>
      <c r="N10" s="39">
        <v>472815.29330203705</v>
      </c>
      <c r="O10" s="423">
        <f t="shared" ref="O10:O72" si="0">SUM(L10:N10)</f>
        <v>472815.29330203705</v>
      </c>
      <c r="R10" s="10"/>
      <c r="S10" s="10"/>
      <c r="T10" s="115"/>
    </row>
    <row r="11" spans="1:24" x14ac:dyDescent="0.25">
      <c r="A11" s="26">
        <v>16</v>
      </c>
      <c r="B11" s="232" t="s">
        <v>21</v>
      </c>
      <c r="C11" s="159">
        <v>8059</v>
      </c>
      <c r="D11" s="240">
        <v>0</v>
      </c>
      <c r="E11" s="237">
        <v>0</v>
      </c>
      <c r="F11" s="182">
        <v>2</v>
      </c>
      <c r="G11" s="239">
        <v>2.4816974810770568E-4</v>
      </c>
      <c r="H11" s="14">
        <v>2223</v>
      </c>
      <c r="I11" s="14">
        <v>2991</v>
      </c>
      <c r="J11" s="483">
        <v>0.74322968906720166</v>
      </c>
      <c r="K11" s="486">
        <v>0.36158475426278841</v>
      </c>
      <c r="L11" s="159">
        <v>0</v>
      </c>
      <c r="M11" s="39">
        <v>0</v>
      </c>
      <c r="N11" s="39">
        <v>200221.7325426279</v>
      </c>
      <c r="O11" s="423">
        <f t="shared" si="0"/>
        <v>200221.7325426279</v>
      </c>
      <c r="R11" s="10"/>
      <c r="S11" s="10"/>
      <c r="T11" s="115"/>
    </row>
    <row r="12" spans="1:24" x14ac:dyDescent="0.25">
      <c r="A12" s="26">
        <v>18</v>
      </c>
      <c r="B12" s="232" t="s">
        <v>22</v>
      </c>
      <c r="C12" s="159">
        <v>4878</v>
      </c>
      <c r="D12" s="240">
        <v>0</v>
      </c>
      <c r="E12" s="237">
        <v>0</v>
      </c>
      <c r="F12" s="182">
        <v>0</v>
      </c>
      <c r="G12" s="239">
        <v>0</v>
      </c>
      <c r="H12" s="14">
        <v>1338</v>
      </c>
      <c r="I12" s="14">
        <v>2232</v>
      </c>
      <c r="J12" s="483">
        <v>0.59946236559139787</v>
      </c>
      <c r="K12" s="486">
        <v>0.21781743078698462</v>
      </c>
      <c r="L12" s="159">
        <v>0</v>
      </c>
      <c r="M12" s="39">
        <v>0</v>
      </c>
      <c r="N12" s="39">
        <v>73005.297595204975</v>
      </c>
      <c r="O12" s="423">
        <f t="shared" si="0"/>
        <v>73005.297595204975</v>
      </c>
      <c r="R12" s="10"/>
      <c r="S12" s="10"/>
      <c r="T12" s="115"/>
    </row>
    <row r="13" spans="1:24" x14ac:dyDescent="0.25">
      <c r="A13" s="26">
        <v>19</v>
      </c>
      <c r="B13" s="232" t="s">
        <v>23</v>
      </c>
      <c r="C13" s="159">
        <v>3959</v>
      </c>
      <c r="D13" s="240">
        <v>0</v>
      </c>
      <c r="E13" s="237">
        <v>0</v>
      </c>
      <c r="F13" s="182">
        <v>0</v>
      </c>
      <c r="G13" s="239">
        <v>0</v>
      </c>
      <c r="H13" s="14">
        <v>1223</v>
      </c>
      <c r="I13" s="14">
        <v>1854</v>
      </c>
      <c r="J13" s="483">
        <v>0.65965480043149949</v>
      </c>
      <c r="K13" s="486">
        <v>0.27800986562708624</v>
      </c>
      <c r="L13" s="159">
        <v>0</v>
      </c>
      <c r="M13" s="39">
        <v>0</v>
      </c>
      <c r="N13" s="39">
        <v>75625.047096391645</v>
      </c>
      <c r="O13" s="423">
        <f t="shared" si="0"/>
        <v>75625.047096391645</v>
      </c>
      <c r="R13" s="10"/>
      <c r="S13" s="10"/>
      <c r="T13" s="115"/>
    </row>
    <row r="14" spans="1:24" x14ac:dyDescent="0.25">
      <c r="A14" s="26">
        <v>20</v>
      </c>
      <c r="B14" s="232" t="s">
        <v>24</v>
      </c>
      <c r="C14" s="159">
        <v>16391</v>
      </c>
      <c r="D14" s="240">
        <v>0</v>
      </c>
      <c r="E14" s="237">
        <v>0</v>
      </c>
      <c r="F14" s="182">
        <v>0</v>
      </c>
      <c r="G14" s="239">
        <v>0</v>
      </c>
      <c r="H14" s="14">
        <v>4820</v>
      </c>
      <c r="I14" s="14">
        <v>6960</v>
      </c>
      <c r="J14" s="483">
        <v>0.69252873563218387</v>
      </c>
      <c r="K14" s="486">
        <v>0.31088380082777062</v>
      </c>
      <c r="L14" s="159">
        <v>0</v>
      </c>
      <c r="M14" s="39">
        <v>0</v>
      </c>
      <c r="N14" s="39">
        <v>350125.29822637443</v>
      </c>
      <c r="O14" s="423">
        <f t="shared" si="0"/>
        <v>350125.29822637443</v>
      </c>
      <c r="R14" s="10"/>
      <c r="S14" s="10"/>
      <c r="T14" s="115"/>
    </row>
    <row r="15" spans="1:24" x14ac:dyDescent="0.25">
      <c r="A15" s="26">
        <v>46</v>
      </c>
      <c r="B15" s="232" t="s">
        <v>25</v>
      </c>
      <c r="C15" s="159">
        <v>1369</v>
      </c>
      <c r="D15" s="240">
        <v>0.23769999999999999</v>
      </c>
      <c r="E15" s="237">
        <v>0</v>
      </c>
      <c r="F15" s="182">
        <v>0</v>
      </c>
      <c r="G15" s="239">
        <v>0</v>
      </c>
      <c r="H15" s="14">
        <v>385</v>
      </c>
      <c r="I15" s="14">
        <v>482</v>
      </c>
      <c r="J15" s="483">
        <v>0.79875518672199175</v>
      </c>
      <c r="K15" s="486">
        <v>0.4171102519175785</v>
      </c>
      <c r="L15" s="159">
        <v>73673.118319999994</v>
      </c>
      <c r="M15" s="39">
        <v>0</v>
      </c>
      <c r="N15" s="39">
        <v>39235.054565272585</v>
      </c>
      <c r="O15" s="423">
        <f t="shared" si="0"/>
        <v>112908.17288527258</v>
      </c>
      <c r="R15" s="10"/>
      <c r="S15" s="10"/>
      <c r="T15" s="115"/>
    </row>
    <row r="16" spans="1:24" x14ac:dyDescent="0.25">
      <c r="A16" s="26">
        <v>47</v>
      </c>
      <c r="B16" s="232" t="s">
        <v>26</v>
      </c>
      <c r="C16" s="159">
        <v>1808</v>
      </c>
      <c r="D16" s="240">
        <v>1.9083000000000001</v>
      </c>
      <c r="E16" s="237">
        <v>1</v>
      </c>
      <c r="F16" s="182">
        <v>183</v>
      </c>
      <c r="G16" s="239">
        <v>0.10121681415929204</v>
      </c>
      <c r="H16" s="14">
        <v>638</v>
      </c>
      <c r="I16" s="14">
        <v>728</v>
      </c>
      <c r="J16" s="483">
        <v>0.87637362637362637</v>
      </c>
      <c r="K16" s="486">
        <v>0.49472869156921312</v>
      </c>
      <c r="L16" s="159">
        <v>2343380.1868799999</v>
      </c>
      <c r="M16" s="39">
        <v>526216.5</v>
      </c>
      <c r="N16" s="39">
        <v>61458.997583078897</v>
      </c>
      <c r="O16" s="423">
        <f t="shared" si="0"/>
        <v>2931055.6844630786</v>
      </c>
      <c r="R16" s="10"/>
      <c r="S16" s="10"/>
      <c r="T16" s="115"/>
    </row>
    <row r="17" spans="1:20" x14ac:dyDescent="0.25">
      <c r="A17" s="26">
        <v>49</v>
      </c>
      <c r="B17" s="232" t="s">
        <v>27</v>
      </c>
      <c r="C17" s="159">
        <v>292796</v>
      </c>
      <c r="D17" s="240">
        <v>0</v>
      </c>
      <c r="E17" s="237">
        <v>0</v>
      </c>
      <c r="F17" s="182">
        <v>15</v>
      </c>
      <c r="G17" s="239">
        <v>5.1230208062951676E-5</v>
      </c>
      <c r="H17" s="14">
        <v>123907</v>
      </c>
      <c r="I17" s="14">
        <v>135164</v>
      </c>
      <c r="J17" s="483">
        <v>0.91671598946465038</v>
      </c>
      <c r="K17" s="486">
        <v>0.53507105466023708</v>
      </c>
      <c r="L17" s="159">
        <v>0</v>
      </c>
      <c r="M17" s="39">
        <v>0</v>
      </c>
      <c r="N17" s="39">
        <v>10764566.519189728</v>
      </c>
      <c r="O17" s="423">
        <f t="shared" si="0"/>
        <v>10764566.519189728</v>
      </c>
      <c r="R17" s="10"/>
      <c r="S17" s="10"/>
      <c r="T17" s="115"/>
    </row>
    <row r="18" spans="1:20" x14ac:dyDescent="0.25">
      <c r="A18" s="26">
        <v>50</v>
      </c>
      <c r="B18" s="232" t="s">
        <v>28</v>
      </c>
      <c r="C18" s="159">
        <v>11483</v>
      </c>
      <c r="D18" s="240">
        <v>0</v>
      </c>
      <c r="E18" s="237">
        <v>0</v>
      </c>
      <c r="F18" s="182">
        <v>0</v>
      </c>
      <c r="G18" s="239">
        <v>0</v>
      </c>
      <c r="H18" s="14">
        <v>4409</v>
      </c>
      <c r="I18" s="14">
        <v>4831</v>
      </c>
      <c r="J18" s="483">
        <v>0.91264748499275516</v>
      </c>
      <c r="K18" s="486">
        <v>0.53100255018834197</v>
      </c>
      <c r="L18" s="159">
        <v>0</v>
      </c>
      <c r="M18" s="39">
        <v>0</v>
      </c>
      <c r="N18" s="39">
        <v>418959.38192077266</v>
      </c>
      <c r="O18" s="423">
        <f t="shared" si="0"/>
        <v>418959.38192077266</v>
      </c>
      <c r="R18" s="10"/>
      <c r="S18" s="10"/>
      <c r="T18" s="115"/>
    </row>
    <row r="19" spans="1:20" x14ac:dyDescent="0.25">
      <c r="A19" s="26">
        <v>51</v>
      </c>
      <c r="B19" s="232" t="s">
        <v>29</v>
      </c>
      <c r="C19" s="159">
        <v>9452</v>
      </c>
      <c r="D19" s="240">
        <v>0</v>
      </c>
      <c r="E19" s="237">
        <v>0</v>
      </c>
      <c r="F19" s="182">
        <v>0</v>
      </c>
      <c r="G19" s="239">
        <v>0</v>
      </c>
      <c r="H19" s="14">
        <v>3731</v>
      </c>
      <c r="I19" s="14">
        <v>4057</v>
      </c>
      <c r="J19" s="483">
        <v>0.91964505792457485</v>
      </c>
      <c r="K19" s="486">
        <v>0.53800012312016166</v>
      </c>
      <c r="L19" s="159">
        <v>0</v>
      </c>
      <c r="M19" s="39">
        <v>0</v>
      </c>
      <c r="N19" s="39">
        <v>349402.52292000974</v>
      </c>
      <c r="O19" s="423">
        <f t="shared" si="0"/>
        <v>349402.52292000974</v>
      </c>
      <c r="R19" s="10"/>
      <c r="S19" s="10"/>
      <c r="T19" s="115"/>
    </row>
    <row r="20" spans="1:20" x14ac:dyDescent="0.25">
      <c r="A20" s="26">
        <v>52</v>
      </c>
      <c r="B20" s="232" t="s">
        <v>30</v>
      </c>
      <c r="C20" s="159">
        <v>2408</v>
      </c>
      <c r="D20" s="240">
        <v>0</v>
      </c>
      <c r="E20" s="237">
        <v>0</v>
      </c>
      <c r="F20" s="182">
        <v>0</v>
      </c>
      <c r="G20" s="239">
        <v>0</v>
      </c>
      <c r="H20" s="14">
        <v>894</v>
      </c>
      <c r="I20" s="14">
        <v>1000</v>
      </c>
      <c r="J20" s="483">
        <v>0.89400000000000002</v>
      </c>
      <c r="K20" s="486">
        <v>0.51235506519558682</v>
      </c>
      <c r="L20" s="159">
        <v>0</v>
      </c>
      <c r="M20" s="39">
        <v>0</v>
      </c>
      <c r="N20" s="39">
        <v>84771.031003249751</v>
      </c>
      <c r="O20" s="423">
        <f t="shared" si="0"/>
        <v>84771.031003249751</v>
      </c>
      <c r="R20" s="10"/>
      <c r="S20" s="10"/>
      <c r="T20" s="115"/>
    </row>
    <row r="21" spans="1:20" x14ac:dyDescent="0.25">
      <c r="A21" s="26">
        <v>61</v>
      </c>
      <c r="B21" s="232" t="s">
        <v>31</v>
      </c>
      <c r="C21" s="159">
        <v>16800</v>
      </c>
      <c r="D21" s="240">
        <v>0</v>
      </c>
      <c r="E21" s="237">
        <v>0</v>
      </c>
      <c r="F21" s="182">
        <v>0</v>
      </c>
      <c r="G21" s="239">
        <v>0</v>
      </c>
      <c r="H21" s="14">
        <v>8233</v>
      </c>
      <c r="I21" s="14">
        <v>6454</v>
      </c>
      <c r="J21" s="483">
        <v>1.2756430120855284</v>
      </c>
      <c r="K21" s="486">
        <v>0.89399807728111513</v>
      </c>
      <c r="L21" s="159">
        <v>0</v>
      </c>
      <c r="M21" s="39">
        <v>0</v>
      </c>
      <c r="N21" s="39">
        <v>1031967.0125517549</v>
      </c>
      <c r="O21" s="423">
        <f t="shared" si="0"/>
        <v>1031967.0125517549</v>
      </c>
      <c r="R21" s="10"/>
      <c r="S21" s="10"/>
      <c r="T21" s="115"/>
    </row>
    <row r="22" spans="1:20" x14ac:dyDescent="0.25">
      <c r="A22" s="26">
        <v>69</v>
      </c>
      <c r="B22" s="232" t="s">
        <v>32</v>
      </c>
      <c r="C22" s="159">
        <v>6896</v>
      </c>
      <c r="D22" s="240">
        <v>0.21679999999999999</v>
      </c>
      <c r="E22" s="237">
        <v>0</v>
      </c>
      <c r="F22" s="182">
        <v>0</v>
      </c>
      <c r="G22" s="239">
        <v>0</v>
      </c>
      <c r="H22" s="14">
        <v>2791</v>
      </c>
      <c r="I22" s="14">
        <v>2674</v>
      </c>
      <c r="J22" s="483">
        <v>1.043754674644727</v>
      </c>
      <c r="K22" s="486">
        <v>0.66210973984031374</v>
      </c>
      <c r="L22" s="159">
        <v>338479.95392</v>
      </c>
      <c r="M22" s="39">
        <v>0</v>
      </c>
      <c r="N22" s="39">
        <v>313723.59130765515</v>
      </c>
      <c r="O22" s="423">
        <f t="shared" si="0"/>
        <v>652203.54522765521</v>
      </c>
      <c r="R22" s="10"/>
      <c r="S22" s="10"/>
      <c r="T22" s="115"/>
    </row>
    <row r="23" spans="1:20" x14ac:dyDescent="0.25">
      <c r="A23" s="26">
        <v>71</v>
      </c>
      <c r="B23" s="232" t="s">
        <v>33</v>
      </c>
      <c r="C23" s="159">
        <v>6667</v>
      </c>
      <c r="D23" s="240">
        <v>0.32779999999999998</v>
      </c>
      <c r="E23" s="237">
        <v>0</v>
      </c>
      <c r="F23" s="182">
        <v>2</v>
      </c>
      <c r="G23" s="239">
        <v>2.9998500074996249E-4</v>
      </c>
      <c r="H23" s="14">
        <v>2617</v>
      </c>
      <c r="I23" s="14">
        <v>2534</v>
      </c>
      <c r="J23" s="483">
        <v>1.0327545382794001</v>
      </c>
      <c r="K23" s="486">
        <v>0.65110960347498681</v>
      </c>
      <c r="L23" s="159">
        <v>494784.20463999995</v>
      </c>
      <c r="M23" s="39">
        <v>0</v>
      </c>
      <c r="N23" s="39">
        <v>298266.51827872719</v>
      </c>
      <c r="O23" s="423">
        <f t="shared" si="0"/>
        <v>793050.7229187272</v>
      </c>
      <c r="R23" s="10"/>
      <c r="S23" s="10"/>
      <c r="T23" s="115"/>
    </row>
    <row r="24" spans="1:20" x14ac:dyDescent="0.25">
      <c r="A24" s="26">
        <v>72</v>
      </c>
      <c r="B24" s="232" t="s">
        <v>34</v>
      </c>
      <c r="C24" s="159">
        <v>949</v>
      </c>
      <c r="D24" s="240">
        <v>0.84040000000000004</v>
      </c>
      <c r="E24" s="237">
        <v>0</v>
      </c>
      <c r="F24" s="182">
        <v>0</v>
      </c>
      <c r="G24" s="239">
        <v>0</v>
      </c>
      <c r="H24" s="14">
        <v>230</v>
      </c>
      <c r="I24" s="14">
        <v>335</v>
      </c>
      <c r="J24" s="483">
        <v>0.68656716417910446</v>
      </c>
      <c r="K24" s="486">
        <v>0.30492222937469121</v>
      </c>
      <c r="L24" s="159">
        <v>180562.96544000003</v>
      </c>
      <c r="M24" s="39">
        <v>0</v>
      </c>
      <c r="N24" s="39">
        <v>19882.694854937945</v>
      </c>
      <c r="O24" s="423">
        <f t="shared" si="0"/>
        <v>200445.66029493796</v>
      </c>
      <c r="R24" s="10"/>
      <c r="S24" s="10"/>
      <c r="T24" s="115"/>
    </row>
    <row r="25" spans="1:20" x14ac:dyDescent="0.25">
      <c r="A25" s="26">
        <v>74</v>
      </c>
      <c r="B25" s="232" t="s">
        <v>35</v>
      </c>
      <c r="C25" s="159">
        <v>1103</v>
      </c>
      <c r="D25" s="240">
        <v>0.94179999999999997</v>
      </c>
      <c r="E25" s="237">
        <v>0</v>
      </c>
      <c r="F25" s="182">
        <v>0</v>
      </c>
      <c r="G25" s="239">
        <v>0</v>
      </c>
      <c r="H25" s="14">
        <v>421</v>
      </c>
      <c r="I25" s="14">
        <v>459</v>
      </c>
      <c r="J25" s="483">
        <v>0.91721132897603486</v>
      </c>
      <c r="K25" s="486">
        <v>0.53556639417162155</v>
      </c>
      <c r="L25" s="159">
        <v>235185.54256</v>
      </c>
      <c r="M25" s="39">
        <v>0</v>
      </c>
      <c r="N25" s="39">
        <v>40589.03993871592</v>
      </c>
      <c r="O25" s="423">
        <f t="shared" si="0"/>
        <v>275774.5824987159</v>
      </c>
      <c r="R25" s="10"/>
      <c r="S25" s="10"/>
      <c r="T25" s="115"/>
    </row>
    <row r="26" spans="1:20" x14ac:dyDescent="0.25">
      <c r="A26" s="26">
        <v>75</v>
      </c>
      <c r="B26" s="232" t="s">
        <v>36</v>
      </c>
      <c r="C26" s="159">
        <v>19877</v>
      </c>
      <c r="D26" s="240">
        <v>0</v>
      </c>
      <c r="E26" s="237">
        <v>0</v>
      </c>
      <c r="F26" s="182">
        <v>0</v>
      </c>
      <c r="G26" s="239">
        <v>0</v>
      </c>
      <c r="H26" s="14">
        <v>6453</v>
      </c>
      <c r="I26" s="14">
        <v>7846</v>
      </c>
      <c r="J26" s="483">
        <v>0.82245730308437426</v>
      </c>
      <c r="K26" s="486">
        <v>0.44081236827996101</v>
      </c>
      <c r="L26" s="159">
        <v>0</v>
      </c>
      <c r="M26" s="39">
        <v>0</v>
      </c>
      <c r="N26" s="39">
        <v>602038.90569790697</v>
      </c>
      <c r="O26" s="423">
        <f t="shared" si="0"/>
        <v>602038.90569790697</v>
      </c>
      <c r="R26" s="10"/>
      <c r="S26" s="10"/>
      <c r="T26" s="115"/>
    </row>
    <row r="27" spans="1:20" x14ac:dyDescent="0.25">
      <c r="A27" s="26">
        <v>77</v>
      </c>
      <c r="B27" s="232" t="s">
        <v>37</v>
      </c>
      <c r="C27" s="159">
        <v>4782</v>
      </c>
      <c r="D27" s="240">
        <v>0.1598</v>
      </c>
      <c r="E27" s="237">
        <v>0</v>
      </c>
      <c r="F27" s="182">
        <v>0</v>
      </c>
      <c r="G27" s="239">
        <v>0</v>
      </c>
      <c r="H27" s="14">
        <v>1372</v>
      </c>
      <c r="I27" s="14">
        <v>1715</v>
      </c>
      <c r="J27" s="483">
        <v>0.8</v>
      </c>
      <c r="K27" s="486">
        <v>0.41835506519558679</v>
      </c>
      <c r="L27" s="159">
        <v>173006.63904000001</v>
      </c>
      <c r="M27" s="39">
        <v>0</v>
      </c>
      <c r="N27" s="39">
        <v>137459.43416449349</v>
      </c>
      <c r="O27" s="423">
        <f t="shared" si="0"/>
        <v>310466.0732044935</v>
      </c>
      <c r="R27" s="10"/>
      <c r="S27" s="10"/>
      <c r="T27" s="115"/>
    </row>
    <row r="28" spans="1:20" x14ac:dyDescent="0.25">
      <c r="A28" s="26">
        <v>78</v>
      </c>
      <c r="B28" s="232" t="s">
        <v>38</v>
      </c>
      <c r="C28" s="159">
        <v>8042</v>
      </c>
      <c r="D28" s="240">
        <v>0.59509999999999996</v>
      </c>
      <c r="E28" s="237">
        <v>0</v>
      </c>
      <c r="F28" s="182">
        <v>1</v>
      </c>
      <c r="G28" s="239">
        <v>1.2434717731907486E-4</v>
      </c>
      <c r="H28" s="14">
        <v>3590</v>
      </c>
      <c r="I28" s="14">
        <v>3246</v>
      </c>
      <c r="J28" s="483">
        <v>1.1059765865680837</v>
      </c>
      <c r="K28" s="486">
        <v>0.72433165176367043</v>
      </c>
      <c r="L28" s="159">
        <v>1083503.8068799998</v>
      </c>
      <c r="M28" s="39">
        <v>0</v>
      </c>
      <c r="N28" s="39">
        <v>400240.91310874693</v>
      </c>
      <c r="O28" s="423">
        <f t="shared" si="0"/>
        <v>1483744.7199887468</v>
      </c>
      <c r="R28" s="10"/>
      <c r="S28" s="10"/>
      <c r="T28" s="115"/>
    </row>
    <row r="29" spans="1:20" x14ac:dyDescent="0.25">
      <c r="A29" s="26">
        <v>79</v>
      </c>
      <c r="B29" s="232" t="s">
        <v>39</v>
      </c>
      <c r="C29" s="159">
        <v>6869</v>
      </c>
      <c r="D29" s="240">
        <v>0</v>
      </c>
      <c r="E29" s="237">
        <v>0</v>
      </c>
      <c r="F29" s="182">
        <v>0</v>
      </c>
      <c r="G29" s="239">
        <v>0</v>
      </c>
      <c r="H29" s="14">
        <v>3755</v>
      </c>
      <c r="I29" s="14">
        <v>2543</v>
      </c>
      <c r="J29" s="483">
        <v>1.4766024380652771</v>
      </c>
      <c r="K29" s="486">
        <v>1.0949575032608638</v>
      </c>
      <c r="L29" s="159">
        <v>0</v>
      </c>
      <c r="M29" s="39">
        <v>0</v>
      </c>
      <c r="N29" s="39">
        <v>516785.98690695158</v>
      </c>
      <c r="O29" s="423">
        <f t="shared" si="0"/>
        <v>516785.98690695158</v>
      </c>
      <c r="R29" s="10"/>
      <c r="S29" s="10"/>
      <c r="T29" s="115"/>
    </row>
    <row r="30" spans="1:20" x14ac:dyDescent="0.25">
      <c r="A30" s="26">
        <v>81</v>
      </c>
      <c r="B30" s="232" t="s">
        <v>40</v>
      </c>
      <c r="C30" s="159">
        <v>2655</v>
      </c>
      <c r="D30" s="240">
        <v>0.58979999999999999</v>
      </c>
      <c r="E30" s="237">
        <v>0</v>
      </c>
      <c r="F30" s="182">
        <v>0</v>
      </c>
      <c r="G30" s="239">
        <v>0</v>
      </c>
      <c r="H30" s="14">
        <v>1040</v>
      </c>
      <c r="I30" s="14">
        <v>954</v>
      </c>
      <c r="J30" s="483">
        <v>1.0901467505241089</v>
      </c>
      <c r="K30" s="486">
        <v>0.70850181571969562</v>
      </c>
      <c r="L30" s="159">
        <v>354524.06159999996</v>
      </c>
      <c r="M30" s="39">
        <v>0</v>
      </c>
      <c r="N30" s="39">
        <v>129248.47915775624</v>
      </c>
      <c r="O30" s="423">
        <f t="shared" si="0"/>
        <v>483772.54075775621</v>
      </c>
      <c r="R30" s="10"/>
      <c r="S30" s="10"/>
      <c r="T30" s="115"/>
    </row>
    <row r="31" spans="1:20" x14ac:dyDescent="0.25">
      <c r="A31" s="26">
        <v>82</v>
      </c>
      <c r="B31" s="232" t="s">
        <v>41</v>
      </c>
      <c r="C31" s="159">
        <v>9389</v>
      </c>
      <c r="D31" s="240">
        <v>0</v>
      </c>
      <c r="E31" s="237">
        <v>0</v>
      </c>
      <c r="F31" s="182">
        <v>0</v>
      </c>
      <c r="G31" s="239">
        <v>0</v>
      </c>
      <c r="H31" s="14">
        <v>2771</v>
      </c>
      <c r="I31" s="14">
        <v>4172</v>
      </c>
      <c r="J31" s="483">
        <v>0.66418983700862899</v>
      </c>
      <c r="K31" s="486">
        <v>0.28254490220421574</v>
      </c>
      <c r="L31" s="159">
        <v>0</v>
      </c>
      <c r="M31" s="39">
        <v>0</v>
      </c>
      <c r="N31" s="39">
        <v>182274.85590371065</v>
      </c>
      <c r="O31" s="423">
        <f t="shared" si="0"/>
        <v>182274.85590371065</v>
      </c>
      <c r="R31" s="10"/>
      <c r="S31" s="10"/>
      <c r="T31" s="115"/>
    </row>
    <row r="32" spans="1:20" x14ac:dyDescent="0.25">
      <c r="A32" s="26">
        <v>86</v>
      </c>
      <c r="B32" s="232" t="s">
        <v>42</v>
      </c>
      <c r="C32" s="159">
        <v>8175</v>
      </c>
      <c r="D32" s="240">
        <v>0</v>
      </c>
      <c r="E32" s="237">
        <v>0</v>
      </c>
      <c r="F32" s="182">
        <v>0</v>
      </c>
      <c r="G32" s="239">
        <v>0</v>
      </c>
      <c r="H32" s="14">
        <v>2086</v>
      </c>
      <c r="I32" s="14">
        <v>3777</v>
      </c>
      <c r="J32" s="483">
        <v>0.55229017738946251</v>
      </c>
      <c r="K32" s="486">
        <v>0.17064524258504926</v>
      </c>
      <c r="L32" s="159">
        <v>0</v>
      </c>
      <c r="M32" s="39">
        <v>0</v>
      </c>
      <c r="N32" s="39">
        <v>95852.158002303157</v>
      </c>
      <c r="O32" s="423">
        <f t="shared" si="0"/>
        <v>95852.158002303157</v>
      </c>
      <c r="R32" s="10"/>
      <c r="S32" s="10"/>
      <c r="T32" s="115"/>
    </row>
    <row r="33" spans="1:20" x14ac:dyDescent="0.25">
      <c r="A33" s="26">
        <v>90</v>
      </c>
      <c r="B33" s="232" t="s">
        <v>43</v>
      </c>
      <c r="C33" s="159">
        <v>3196</v>
      </c>
      <c r="D33" s="240">
        <v>0.79190000000000005</v>
      </c>
      <c r="E33" s="237">
        <v>0</v>
      </c>
      <c r="F33" s="182">
        <v>0</v>
      </c>
      <c r="G33" s="239">
        <v>0</v>
      </c>
      <c r="H33" s="14">
        <v>1078</v>
      </c>
      <c r="I33" s="14">
        <v>1067</v>
      </c>
      <c r="J33" s="483">
        <v>1.0103092783505154</v>
      </c>
      <c r="K33" s="486">
        <v>0.62866434354610212</v>
      </c>
      <c r="L33" s="159">
        <v>572998.5673600001</v>
      </c>
      <c r="M33" s="39">
        <v>0</v>
      </c>
      <c r="N33" s="39">
        <v>138052.90443598834</v>
      </c>
      <c r="O33" s="423">
        <f t="shared" si="0"/>
        <v>711051.4717959885</v>
      </c>
      <c r="R33" s="10"/>
      <c r="S33" s="10"/>
      <c r="T33" s="115"/>
    </row>
    <row r="34" spans="1:20" x14ac:dyDescent="0.25">
      <c r="A34" s="26">
        <v>91</v>
      </c>
      <c r="B34" s="232" t="s">
        <v>44</v>
      </c>
      <c r="C34" s="159">
        <v>656920</v>
      </c>
      <c r="D34" s="240">
        <v>0</v>
      </c>
      <c r="E34" s="237">
        <v>0</v>
      </c>
      <c r="F34" s="182">
        <v>63</v>
      </c>
      <c r="G34" s="239">
        <v>9.5902088534372532E-5</v>
      </c>
      <c r="H34" s="14">
        <v>409246</v>
      </c>
      <c r="I34" s="14">
        <v>318983</v>
      </c>
      <c r="J34" s="483">
        <v>1.2829711928221881</v>
      </c>
      <c r="K34" s="486">
        <v>0.90132625801777477</v>
      </c>
      <c r="L34" s="159">
        <v>0</v>
      </c>
      <c r="M34" s="39">
        <v>0</v>
      </c>
      <c r="N34" s="39">
        <v>40683139.15260458</v>
      </c>
      <c r="O34" s="423">
        <f t="shared" si="0"/>
        <v>40683139.15260458</v>
      </c>
      <c r="R34" s="10"/>
      <c r="S34" s="10"/>
      <c r="T34" s="115"/>
    </row>
    <row r="35" spans="1:20" x14ac:dyDescent="0.25">
      <c r="A35" s="26">
        <v>92</v>
      </c>
      <c r="B35" s="232" t="s">
        <v>45</v>
      </c>
      <c r="C35" s="159">
        <v>237231</v>
      </c>
      <c r="D35" s="240">
        <v>0</v>
      </c>
      <c r="E35" s="237">
        <v>0</v>
      </c>
      <c r="F35" s="182">
        <v>21</v>
      </c>
      <c r="G35" s="239">
        <v>8.8521314667981845E-5</v>
      </c>
      <c r="H35" s="14">
        <v>121149</v>
      </c>
      <c r="I35" s="14">
        <v>111388</v>
      </c>
      <c r="J35" s="483">
        <v>1.0876306244837863</v>
      </c>
      <c r="K35" s="486">
        <v>0.70598568967937303</v>
      </c>
      <c r="L35" s="159">
        <v>0</v>
      </c>
      <c r="M35" s="39">
        <v>0</v>
      </c>
      <c r="N35" s="39">
        <v>11507666.99880157</v>
      </c>
      <c r="O35" s="423">
        <f t="shared" si="0"/>
        <v>11507666.99880157</v>
      </c>
      <c r="R35" s="10"/>
      <c r="S35" s="10"/>
      <c r="T35" s="115"/>
    </row>
    <row r="36" spans="1:20" x14ac:dyDescent="0.25">
      <c r="A36" s="26">
        <v>97</v>
      </c>
      <c r="B36" s="232" t="s">
        <v>46</v>
      </c>
      <c r="C36" s="159">
        <v>2156</v>
      </c>
      <c r="D36" s="240">
        <v>0</v>
      </c>
      <c r="E36" s="237">
        <v>0</v>
      </c>
      <c r="F36" s="182">
        <v>0</v>
      </c>
      <c r="G36" s="239">
        <v>0</v>
      </c>
      <c r="H36" s="14">
        <v>581</v>
      </c>
      <c r="I36" s="14">
        <v>742</v>
      </c>
      <c r="J36" s="483">
        <v>0.78301886792452835</v>
      </c>
      <c r="K36" s="486">
        <v>0.4013739331201151</v>
      </c>
      <c r="L36" s="159">
        <v>0</v>
      </c>
      <c r="M36" s="39">
        <v>0</v>
      </c>
      <c r="N36" s="39">
        <v>59459.036748736777</v>
      </c>
      <c r="O36" s="423">
        <f t="shared" si="0"/>
        <v>59459.036748736777</v>
      </c>
      <c r="R36" s="10"/>
      <c r="S36" s="10"/>
      <c r="T36" s="115"/>
    </row>
    <row r="37" spans="1:20" s="111" customFormat="1" x14ac:dyDescent="0.25">
      <c r="A37" s="145">
        <v>98</v>
      </c>
      <c r="B37" s="145" t="s">
        <v>47</v>
      </c>
      <c r="C37" s="241">
        <v>23251</v>
      </c>
      <c r="D37" s="240">
        <v>0</v>
      </c>
      <c r="E37" s="182">
        <v>0</v>
      </c>
      <c r="F37" s="182">
        <v>0</v>
      </c>
      <c r="G37" s="198">
        <v>0</v>
      </c>
      <c r="H37" s="15">
        <v>6171</v>
      </c>
      <c r="I37" s="15">
        <v>9768</v>
      </c>
      <c r="J37" s="484">
        <v>0.6317567567567568</v>
      </c>
      <c r="K37" s="487">
        <v>0.25011182195234355</v>
      </c>
      <c r="L37" s="241">
        <v>0</v>
      </c>
      <c r="M37" s="186">
        <v>0</v>
      </c>
      <c r="N37" s="186">
        <v>399572.69659081975</v>
      </c>
      <c r="O37" s="423">
        <f t="shared" si="0"/>
        <v>399572.69659081975</v>
      </c>
      <c r="P37" s="66"/>
      <c r="Q37" s="66"/>
      <c r="R37" s="116"/>
      <c r="S37" s="117"/>
      <c r="T37" s="118"/>
    </row>
    <row r="38" spans="1:20" s="51" customFormat="1" x14ac:dyDescent="0.25">
      <c r="A38" s="149">
        <v>102</v>
      </c>
      <c r="B38" s="145" t="s">
        <v>48</v>
      </c>
      <c r="C38" s="241">
        <v>9937</v>
      </c>
      <c r="D38" s="240">
        <v>0</v>
      </c>
      <c r="E38" s="182">
        <v>0</v>
      </c>
      <c r="F38" s="182">
        <v>0</v>
      </c>
      <c r="G38" s="198">
        <v>0</v>
      </c>
      <c r="H38" s="15">
        <v>4191</v>
      </c>
      <c r="I38" s="15">
        <v>4077</v>
      </c>
      <c r="J38" s="484">
        <v>1.0279617365710081</v>
      </c>
      <c r="K38" s="487">
        <v>0.64631680176659478</v>
      </c>
      <c r="L38" s="241">
        <v>0</v>
      </c>
      <c r="M38" s="186">
        <v>0</v>
      </c>
      <c r="N38" s="186">
        <v>441286.54356451612</v>
      </c>
      <c r="O38" s="423">
        <f t="shared" si="0"/>
        <v>441286.54356451612</v>
      </c>
      <c r="P38" s="50"/>
      <c r="Q38" s="50"/>
      <c r="R38" s="117"/>
      <c r="S38" s="117"/>
      <c r="T38" s="118"/>
    </row>
    <row r="39" spans="1:20" s="51" customFormat="1" x14ac:dyDescent="0.25">
      <c r="A39" s="149">
        <v>103</v>
      </c>
      <c r="B39" s="145" t="s">
        <v>49</v>
      </c>
      <c r="C39" s="241">
        <v>2174</v>
      </c>
      <c r="D39" s="240">
        <v>0</v>
      </c>
      <c r="E39" s="182">
        <v>0</v>
      </c>
      <c r="F39" s="182">
        <v>0</v>
      </c>
      <c r="G39" s="198">
        <v>0</v>
      </c>
      <c r="H39" s="15">
        <v>627</v>
      </c>
      <c r="I39" s="15">
        <v>891</v>
      </c>
      <c r="J39" s="484">
        <v>0.70370370370370372</v>
      </c>
      <c r="K39" s="487">
        <v>0.32205876889929047</v>
      </c>
      <c r="L39" s="241">
        <v>0</v>
      </c>
      <c r="M39" s="186">
        <v>0</v>
      </c>
      <c r="N39" s="186">
        <v>48107.702516066711</v>
      </c>
      <c r="O39" s="423">
        <f t="shared" si="0"/>
        <v>48107.702516066711</v>
      </c>
      <c r="P39" s="50"/>
      <c r="Q39" s="50"/>
      <c r="R39" s="117"/>
      <c r="S39" s="117"/>
      <c r="T39" s="118"/>
    </row>
    <row r="40" spans="1:20" s="51" customFormat="1" x14ac:dyDescent="0.25">
      <c r="A40" s="149">
        <v>105</v>
      </c>
      <c r="B40" s="145" t="s">
        <v>50</v>
      </c>
      <c r="C40" s="241">
        <v>2199</v>
      </c>
      <c r="D40" s="240">
        <v>1.5261</v>
      </c>
      <c r="E40" s="182">
        <v>0</v>
      </c>
      <c r="F40" s="182">
        <v>0</v>
      </c>
      <c r="G40" s="198">
        <v>0</v>
      </c>
      <c r="H40" s="15">
        <v>603</v>
      </c>
      <c r="I40" s="15">
        <v>718</v>
      </c>
      <c r="J40" s="484">
        <v>0.83983286908077992</v>
      </c>
      <c r="K40" s="487">
        <v>0.45818793427636667</v>
      </c>
      <c r="L40" s="241">
        <v>2279323.1368800001</v>
      </c>
      <c r="M40" s="186">
        <v>0</v>
      </c>
      <c r="N40" s="186">
        <v>69229.122428119997</v>
      </c>
      <c r="O40" s="423">
        <f t="shared" si="0"/>
        <v>2348552.2593081202</v>
      </c>
      <c r="P40" s="50"/>
      <c r="Q40" s="50"/>
      <c r="R40" s="117"/>
      <c r="S40" s="117"/>
      <c r="T40" s="118"/>
    </row>
    <row r="41" spans="1:20" s="51" customFormat="1" x14ac:dyDescent="0.25">
      <c r="A41" s="149">
        <v>106</v>
      </c>
      <c r="B41" s="145" t="s">
        <v>51</v>
      </c>
      <c r="C41" s="241">
        <v>46576</v>
      </c>
      <c r="D41" s="240">
        <v>0</v>
      </c>
      <c r="E41" s="182">
        <v>0</v>
      </c>
      <c r="F41" s="182">
        <v>0</v>
      </c>
      <c r="G41" s="198">
        <v>0</v>
      </c>
      <c r="H41" s="15">
        <v>19530</v>
      </c>
      <c r="I41" s="15">
        <v>20773</v>
      </c>
      <c r="J41" s="484">
        <v>0.94016271121166894</v>
      </c>
      <c r="K41" s="487">
        <v>0.55851777640725575</v>
      </c>
      <c r="L41" s="241">
        <v>0</v>
      </c>
      <c r="M41" s="186">
        <v>0</v>
      </c>
      <c r="N41" s="186">
        <v>1787389.2308755156</v>
      </c>
      <c r="O41" s="423">
        <f t="shared" si="0"/>
        <v>1787389.2308755156</v>
      </c>
      <c r="P41" s="50"/>
      <c r="Q41" s="50"/>
      <c r="R41" s="117"/>
      <c r="S41" s="117"/>
      <c r="T41" s="118"/>
    </row>
    <row r="42" spans="1:20" s="51" customFormat="1" x14ac:dyDescent="0.25">
      <c r="A42" s="149">
        <v>108</v>
      </c>
      <c r="B42" s="145" t="s">
        <v>52</v>
      </c>
      <c r="C42" s="241">
        <v>10344</v>
      </c>
      <c r="D42" s="240">
        <v>0</v>
      </c>
      <c r="E42" s="182">
        <v>0</v>
      </c>
      <c r="F42" s="182">
        <v>3</v>
      </c>
      <c r="G42" s="198">
        <v>2.9002320185614848E-4</v>
      </c>
      <c r="H42" s="15">
        <v>2932</v>
      </c>
      <c r="I42" s="15">
        <v>4344</v>
      </c>
      <c r="J42" s="484">
        <v>0.67495395948434622</v>
      </c>
      <c r="K42" s="487">
        <v>0.29330902467993297</v>
      </c>
      <c r="L42" s="241">
        <v>0</v>
      </c>
      <c r="M42" s="186">
        <v>0</v>
      </c>
      <c r="N42" s="186">
        <v>208465.35335908274</v>
      </c>
      <c r="O42" s="423">
        <f t="shared" si="0"/>
        <v>208465.35335908274</v>
      </c>
      <c r="P42" s="50"/>
      <c r="Q42" s="50"/>
      <c r="R42" s="117"/>
      <c r="S42" s="117"/>
      <c r="T42" s="118"/>
    </row>
    <row r="43" spans="1:20" s="51" customFormat="1" x14ac:dyDescent="0.25">
      <c r="A43" s="149">
        <v>109</v>
      </c>
      <c r="B43" s="145" t="s">
        <v>53</v>
      </c>
      <c r="C43" s="241">
        <v>67848</v>
      </c>
      <c r="D43" s="240">
        <v>0</v>
      </c>
      <c r="E43" s="182">
        <v>0</v>
      </c>
      <c r="F43" s="182">
        <v>6</v>
      </c>
      <c r="G43" s="198">
        <v>8.8432967810399716E-5</v>
      </c>
      <c r="H43" s="15">
        <v>28319</v>
      </c>
      <c r="I43" s="15">
        <v>27904</v>
      </c>
      <c r="J43" s="484">
        <v>1.0148724197247707</v>
      </c>
      <c r="K43" s="487">
        <v>0.63322748492035741</v>
      </c>
      <c r="L43" s="241">
        <v>0</v>
      </c>
      <c r="M43" s="186">
        <v>0</v>
      </c>
      <c r="N43" s="186">
        <v>2952002.7360493778</v>
      </c>
      <c r="O43" s="423">
        <f t="shared" si="0"/>
        <v>2952002.7360493778</v>
      </c>
      <c r="P43" s="50"/>
      <c r="Q43" s="50"/>
      <c r="R43" s="117"/>
      <c r="S43" s="117"/>
      <c r="T43" s="118"/>
    </row>
    <row r="44" spans="1:20" s="51" customFormat="1" x14ac:dyDescent="0.25">
      <c r="A44" s="149">
        <v>111</v>
      </c>
      <c r="B44" s="145" t="s">
        <v>54</v>
      </c>
      <c r="C44" s="241">
        <v>18497</v>
      </c>
      <c r="D44" s="240">
        <v>0</v>
      </c>
      <c r="E44" s="182">
        <v>0</v>
      </c>
      <c r="F44" s="182">
        <v>1</v>
      </c>
      <c r="G44" s="198">
        <v>5.4062820997999678E-5</v>
      </c>
      <c r="H44" s="15">
        <v>6423</v>
      </c>
      <c r="I44" s="15">
        <v>6791</v>
      </c>
      <c r="J44" s="484">
        <v>0.94581063171845092</v>
      </c>
      <c r="K44" s="487">
        <v>0.56416569691403762</v>
      </c>
      <c r="L44" s="241">
        <v>0</v>
      </c>
      <c r="M44" s="186">
        <v>0</v>
      </c>
      <c r="N44" s="186">
        <v>717014.47167172015</v>
      </c>
      <c r="O44" s="423">
        <f t="shared" si="0"/>
        <v>717014.47167172015</v>
      </c>
      <c r="P44" s="50"/>
      <c r="Q44" s="50"/>
      <c r="R44" s="117"/>
      <c r="S44" s="117"/>
      <c r="T44" s="118"/>
    </row>
    <row r="45" spans="1:20" s="51" customFormat="1" x14ac:dyDescent="0.25">
      <c r="A45" s="149">
        <v>139</v>
      </c>
      <c r="B45" s="145" t="s">
        <v>55</v>
      </c>
      <c r="C45" s="241">
        <v>9848</v>
      </c>
      <c r="D45" s="240">
        <v>0</v>
      </c>
      <c r="E45" s="182">
        <v>0</v>
      </c>
      <c r="F45" s="182">
        <v>1</v>
      </c>
      <c r="G45" s="198">
        <v>1.0154346060113728E-4</v>
      </c>
      <c r="H45" s="15">
        <v>2506</v>
      </c>
      <c r="I45" s="15">
        <v>3695</v>
      </c>
      <c r="J45" s="484">
        <v>0.67821380243572393</v>
      </c>
      <c r="K45" s="487">
        <v>0.29656886763131068</v>
      </c>
      <c r="L45" s="241">
        <v>0</v>
      </c>
      <c r="M45" s="186">
        <v>0</v>
      </c>
      <c r="N45" s="186">
        <v>200675.12742144158</v>
      </c>
      <c r="O45" s="423">
        <f t="shared" si="0"/>
        <v>200675.12742144158</v>
      </c>
      <c r="P45" s="50"/>
      <c r="Q45" s="50"/>
      <c r="R45" s="117"/>
      <c r="S45" s="117"/>
      <c r="T45" s="118"/>
    </row>
    <row r="46" spans="1:20" s="51" customFormat="1" x14ac:dyDescent="0.25">
      <c r="A46" s="149">
        <v>140</v>
      </c>
      <c r="B46" s="145" t="s">
        <v>56</v>
      </c>
      <c r="C46" s="241">
        <v>21124</v>
      </c>
      <c r="D46" s="240">
        <v>0.1192</v>
      </c>
      <c r="E46" s="182">
        <v>0</v>
      </c>
      <c r="F46" s="182">
        <v>1</v>
      </c>
      <c r="G46" s="198">
        <v>4.7339519030486649E-5</v>
      </c>
      <c r="H46" s="15">
        <v>9159</v>
      </c>
      <c r="I46" s="15">
        <v>8447</v>
      </c>
      <c r="J46" s="484">
        <v>1.0842902805729846</v>
      </c>
      <c r="K46" s="487">
        <v>0.70264534576857129</v>
      </c>
      <c r="L46" s="241">
        <v>570070.85311999999</v>
      </c>
      <c r="M46" s="186">
        <v>0</v>
      </c>
      <c r="N46" s="186">
        <v>1019840.5623146911</v>
      </c>
      <c r="O46" s="423">
        <f t="shared" si="0"/>
        <v>1589911.4154346911</v>
      </c>
      <c r="P46" s="50"/>
      <c r="Q46" s="50"/>
      <c r="R46" s="117"/>
      <c r="S46" s="117"/>
      <c r="T46" s="118"/>
    </row>
    <row r="47" spans="1:20" s="51" customFormat="1" x14ac:dyDescent="0.25">
      <c r="A47" s="149">
        <v>142</v>
      </c>
      <c r="B47" s="145" t="s">
        <v>57</v>
      </c>
      <c r="C47" s="241">
        <v>6625</v>
      </c>
      <c r="D47" s="240">
        <v>0</v>
      </c>
      <c r="E47" s="182">
        <v>0</v>
      </c>
      <c r="F47" s="182">
        <v>0</v>
      </c>
      <c r="G47" s="198">
        <v>0</v>
      </c>
      <c r="H47" s="15">
        <v>2113</v>
      </c>
      <c r="I47" s="15">
        <v>2600</v>
      </c>
      <c r="J47" s="484">
        <v>0.81269230769230771</v>
      </c>
      <c r="K47" s="487">
        <v>0.43104737288789446</v>
      </c>
      <c r="L47" s="241">
        <v>0</v>
      </c>
      <c r="M47" s="186">
        <v>0</v>
      </c>
      <c r="N47" s="186">
        <v>196214.38056621788</v>
      </c>
      <c r="O47" s="423">
        <f t="shared" si="0"/>
        <v>196214.38056621788</v>
      </c>
      <c r="P47" s="50"/>
      <c r="Q47" s="50"/>
      <c r="R47" s="117"/>
      <c r="S47" s="117"/>
      <c r="T47" s="118"/>
    </row>
    <row r="48" spans="1:20" s="51" customFormat="1" x14ac:dyDescent="0.25">
      <c r="A48" s="149">
        <v>143</v>
      </c>
      <c r="B48" s="145" t="s">
        <v>58</v>
      </c>
      <c r="C48" s="241">
        <v>6866</v>
      </c>
      <c r="D48" s="240">
        <v>0</v>
      </c>
      <c r="E48" s="182">
        <v>0</v>
      </c>
      <c r="F48" s="182">
        <v>0</v>
      </c>
      <c r="G48" s="198">
        <v>0</v>
      </c>
      <c r="H48" s="15">
        <v>2294</v>
      </c>
      <c r="I48" s="15">
        <v>2578</v>
      </c>
      <c r="J48" s="484">
        <v>0.88983708301008535</v>
      </c>
      <c r="K48" s="487">
        <v>0.50819214820567216</v>
      </c>
      <c r="L48" s="241">
        <v>0</v>
      </c>
      <c r="M48" s="186">
        <v>0</v>
      </c>
      <c r="N48" s="186">
        <v>239746.18126705175</v>
      </c>
      <c r="O48" s="423">
        <f t="shared" si="0"/>
        <v>239746.18126705175</v>
      </c>
      <c r="P48" s="50"/>
      <c r="Q48" s="50"/>
      <c r="R48" s="117"/>
      <c r="S48" s="117"/>
      <c r="T48" s="118"/>
    </row>
    <row r="49" spans="1:20" s="51" customFormat="1" x14ac:dyDescent="0.25">
      <c r="A49" s="149">
        <v>145</v>
      </c>
      <c r="B49" s="145" t="s">
        <v>59</v>
      </c>
      <c r="C49" s="241">
        <v>12294</v>
      </c>
      <c r="D49" s="240">
        <v>0</v>
      </c>
      <c r="E49" s="182">
        <v>0</v>
      </c>
      <c r="F49" s="182">
        <v>0</v>
      </c>
      <c r="G49" s="198">
        <v>0</v>
      </c>
      <c r="H49" s="15">
        <v>3422</v>
      </c>
      <c r="I49" s="15">
        <v>5260</v>
      </c>
      <c r="J49" s="484">
        <v>0.65057034220532317</v>
      </c>
      <c r="K49" s="487">
        <v>0.26892540740090992</v>
      </c>
      <c r="L49" s="241">
        <v>0</v>
      </c>
      <c r="M49" s="186">
        <v>0</v>
      </c>
      <c r="N49" s="186">
        <v>227166.86914449808</v>
      </c>
      <c r="O49" s="423">
        <f t="shared" si="0"/>
        <v>227166.86914449808</v>
      </c>
      <c r="P49" s="50"/>
      <c r="Q49" s="50"/>
      <c r="R49" s="117"/>
      <c r="S49" s="117"/>
      <c r="T49" s="118"/>
    </row>
    <row r="50" spans="1:20" s="51" customFormat="1" x14ac:dyDescent="0.25">
      <c r="A50" s="149">
        <v>146</v>
      </c>
      <c r="B50" s="145" t="s">
        <v>60</v>
      </c>
      <c r="C50" s="241">
        <v>4749</v>
      </c>
      <c r="D50" s="240">
        <v>1.4116</v>
      </c>
      <c r="E50" s="182">
        <v>0</v>
      </c>
      <c r="F50" s="182">
        <v>0</v>
      </c>
      <c r="G50" s="198">
        <v>0</v>
      </c>
      <c r="H50" s="15">
        <v>1512</v>
      </c>
      <c r="I50" s="15">
        <v>1539</v>
      </c>
      <c r="J50" s="484">
        <v>0.98245614035087714</v>
      </c>
      <c r="K50" s="487">
        <v>0.60081120554646383</v>
      </c>
      <c r="L50" s="241">
        <v>2276572.5806400003</v>
      </c>
      <c r="M50" s="186">
        <v>0</v>
      </c>
      <c r="N50" s="186">
        <v>196046.97344428016</v>
      </c>
      <c r="O50" s="423">
        <f t="shared" si="0"/>
        <v>2472619.5540842805</v>
      </c>
      <c r="P50" s="50"/>
      <c r="Q50" s="50"/>
      <c r="R50" s="117"/>
      <c r="S50" s="117"/>
      <c r="T50" s="118"/>
    </row>
    <row r="51" spans="1:20" s="51" customFormat="1" x14ac:dyDescent="0.25">
      <c r="A51" s="149">
        <v>148</v>
      </c>
      <c r="B51" s="145" t="s">
        <v>61</v>
      </c>
      <c r="C51" s="241">
        <v>6862</v>
      </c>
      <c r="D51" s="240">
        <v>1.5766</v>
      </c>
      <c r="E51" s="182">
        <v>1</v>
      </c>
      <c r="F51" s="182">
        <v>476</v>
      </c>
      <c r="G51" s="198">
        <v>6.9367531331973181E-2</v>
      </c>
      <c r="H51" s="15">
        <v>3126</v>
      </c>
      <c r="I51" s="15">
        <v>3088</v>
      </c>
      <c r="J51" s="484">
        <v>1.0123056994818653</v>
      </c>
      <c r="K51" s="487">
        <v>0.63066076467745202</v>
      </c>
      <c r="L51" s="241">
        <v>7348012.9526400007</v>
      </c>
      <c r="M51" s="186">
        <v>1368737.9999999998</v>
      </c>
      <c r="N51" s="186">
        <v>297348.99522945774</v>
      </c>
      <c r="O51" s="423">
        <f t="shared" si="0"/>
        <v>9014099.9478694592</v>
      </c>
      <c r="P51" s="50"/>
      <c r="Q51" s="50"/>
      <c r="R51" s="117"/>
      <c r="S51" s="117"/>
      <c r="T51" s="118"/>
    </row>
    <row r="52" spans="1:20" s="51" customFormat="1" x14ac:dyDescent="0.25">
      <c r="A52" s="149">
        <v>149</v>
      </c>
      <c r="B52" s="145" t="s">
        <v>62</v>
      </c>
      <c r="C52" s="241">
        <v>5321</v>
      </c>
      <c r="D52" s="240">
        <v>0</v>
      </c>
      <c r="E52" s="182">
        <v>0</v>
      </c>
      <c r="F52" s="182">
        <v>0</v>
      </c>
      <c r="G52" s="198">
        <v>0</v>
      </c>
      <c r="H52" s="15">
        <v>1333</v>
      </c>
      <c r="I52" s="15">
        <v>2394</v>
      </c>
      <c r="J52" s="484">
        <v>0.55680868838763575</v>
      </c>
      <c r="K52" s="487">
        <v>0.1751637535832225</v>
      </c>
      <c r="L52" s="241">
        <v>0</v>
      </c>
      <c r="M52" s="186">
        <v>0</v>
      </c>
      <c r="N52" s="186">
        <v>64040.903527809824</v>
      </c>
      <c r="O52" s="423">
        <f t="shared" si="0"/>
        <v>64040.903527809824</v>
      </c>
      <c r="P52" s="50"/>
      <c r="Q52" s="50"/>
      <c r="R52" s="117"/>
      <c r="S52" s="117"/>
      <c r="T52" s="118"/>
    </row>
    <row r="53" spans="1:20" s="51" customFormat="1" x14ac:dyDescent="0.25">
      <c r="A53" s="149">
        <v>151</v>
      </c>
      <c r="B53" s="145" t="s">
        <v>63</v>
      </c>
      <c r="C53" s="241">
        <v>1925</v>
      </c>
      <c r="D53" s="240">
        <v>0.58440000000000003</v>
      </c>
      <c r="E53" s="182">
        <v>0</v>
      </c>
      <c r="F53" s="182">
        <v>0</v>
      </c>
      <c r="G53" s="198">
        <v>0</v>
      </c>
      <c r="H53" s="15">
        <v>709</v>
      </c>
      <c r="I53" s="15">
        <v>784</v>
      </c>
      <c r="J53" s="484">
        <v>0.90433673469387754</v>
      </c>
      <c r="K53" s="487">
        <v>0.52269179988946424</v>
      </c>
      <c r="L53" s="241">
        <v>254693.20800000001</v>
      </c>
      <c r="M53" s="186">
        <v>0</v>
      </c>
      <c r="N53" s="186">
        <v>69134.745623029783</v>
      </c>
      <c r="O53" s="423">
        <f t="shared" si="0"/>
        <v>323827.95362302981</v>
      </c>
      <c r="P53" s="50"/>
      <c r="Q53" s="50"/>
      <c r="R53" s="117"/>
      <c r="S53" s="117"/>
      <c r="T53" s="118"/>
    </row>
    <row r="54" spans="1:20" s="51" customFormat="1" x14ac:dyDescent="0.25">
      <c r="A54" s="149">
        <v>152</v>
      </c>
      <c r="B54" s="145" t="s">
        <v>64</v>
      </c>
      <c r="C54" s="241">
        <v>4471</v>
      </c>
      <c r="D54" s="240">
        <v>0</v>
      </c>
      <c r="E54" s="182">
        <v>0</v>
      </c>
      <c r="F54" s="182">
        <v>0</v>
      </c>
      <c r="G54" s="198">
        <v>0</v>
      </c>
      <c r="H54" s="15">
        <v>1371</v>
      </c>
      <c r="I54" s="15">
        <v>1841</v>
      </c>
      <c r="J54" s="484">
        <v>0.74470396523628468</v>
      </c>
      <c r="K54" s="487">
        <v>0.36305903043187143</v>
      </c>
      <c r="L54" s="241">
        <v>0</v>
      </c>
      <c r="M54" s="186">
        <v>0</v>
      </c>
      <c r="N54" s="186">
        <v>111532.60912093424</v>
      </c>
      <c r="O54" s="423">
        <f t="shared" si="0"/>
        <v>111532.60912093424</v>
      </c>
      <c r="P54" s="50"/>
      <c r="Q54" s="50"/>
      <c r="R54" s="117"/>
      <c r="S54" s="117"/>
      <c r="T54" s="118"/>
    </row>
    <row r="55" spans="1:20" s="51" customFormat="1" x14ac:dyDescent="0.25">
      <c r="A55" s="149">
        <v>153</v>
      </c>
      <c r="B55" s="145" t="s">
        <v>65</v>
      </c>
      <c r="C55" s="241">
        <v>26075</v>
      </c>
      <c r="D55" s="240">
        <v>0</v>
      </c>
      <c r="E55" s="182">
        <v>0</v>
      </c>
      <c r="F55" s="182">
        <v>1</v>
      </c>
      <c r="G55" s="198">
        <v>3.835091083413231E-5</v>
      </c>
      <c r="H55" s="15">
        <v>10143</v>
      </c>
      <c r="I55" s="15">
        <v>9897</v>
      </c>
      <c r="J55" s="484">
        <v>1.0248560169748409</v>
      </c>
      <c r="K55" s="487">
        <v>0.64321108217042755</v>
      </c>
      <c r="L55" s="241">
        <v>0</v>
      </c>
      <c r="M55" s="186">
        <v>0</v>
      </c>
      <c r="N55" s="186">
        <v>1152385.4973633767</v>
      </c>
      <c r="O55" s="423">
        <f t="shared" si="0"/>
        <v>1152385.4973633767</v>
      </c>
      <c r="P55" s="50"/>
      <c r="Q55" s="50"/>
      <c r="R55" s="117"/>
      <c r="S55" s="117"/>
      <c r="T55" s="118"/>
    </row>
    <row r="56" spans="1:20" s="51" customFormat="1" x14ac:dyDescent="0.25">
      <c r="A56" s="149">
        <v>165</v>
      </c>
      <c r="B56" s="145" t="s">
        <v>66</v>
      </c>
      <c r="C56" s="241">
        <v>16237</v>
      </c>
      <c r="D56" s="240">
        <v>0</v>
      </c>
      <c r="E56" s="182">
        <v>0</v>
      </c>
      <c r="F56" s="182">
        <v>0</v>
      </c>
      <c r="G56" s="198">
        <v>0</v>
      </c>
      <c r="H56" s="15">
        <v>5170</v>
      </c>
      <c r="I56" s="15">
        <v>6974</v>
      </c>
      <c r="J56" s="484">
        <v>0.74132492113564674</v>
      </c>
      <c r="K56" s="487">
        <v>0.35967998633123349</v>
      </c>
      <c r="L56" s="241">
        <v>0</v>
      </c>
      <c r="M56" s="186">
        <v>0</v>
      </c>
      <c r="N56" s="186">
        <v>401274.91578411893</v>
      </c>
      <c r="O56" s="423">
        <f t="shared" si="0"/>
        <v>401274.91578411893</v>
      </c>
      <c r="P56" s="50"/>
      <c r="Q56" s="50"/>
      <c r="R56" s="117"/>
      <c r="S56" s="117"/>
      <c r="T56" s="118"/>
    </row>
    <row r="57" spans="1:20" s="51" customFormat="1" x14ac:dyDescent="0.25">
      <c r="A57" s="149">
        <v>167</v>
      </c>
      <c r="B57" s="145" t="s">
        <v>67</v>
      </c>
      <c r="C57" s="241">
        <v>76935</v>
      </c>
      <c r="D57" s="240">
        <v>0</v>
      </c>
      <c r="E57" s="182">
        <v>0</v>
      </c>
      <c r="F57" s="182">
        <v>4</v>
      </c>
      <c r="G57" s="198">
        <v>5.1991941249106391E-5</v>
      </c>
      <c r="H57" s="15">
        <v>35131</v>
      </c>
      <c r="I57" s="15">
        <v>30404</v>
      </c>
      <c r="J57" s="484">
        <v>1.1554729640836732</v>
      </c>
      <c r="K57" s="487">
        <v>0.77382802927925987</v>
      </c>
      <c r="L57" s="241">
        <v>0</v>
      </c>
      <c r="M57" s="186">
        <v>0</v>
      </c>
      <c r="N57" s="186">
        <v>4090612.7076139357</v>
      </c>
      <c r="O57" s="423">
        <f t="shared" si="0"/>
        <v>4090612.7076139357</v>
      </c>
      <c r="P57" s="50"/>
      <c r="Q57" s="50"/>
      <c r="R57" s="117"/>
      <c r="S57" s="117"/>
      <c r="T57" s="118"/>
    </row>
    <row r="58" spans="1:20" s="51" customFormat="1" x14ac:dyDescent="0.25">
      <c r="A58" s="149">
        <v>169</v>
      </c>
      <c r="B58" s="145" t="s">
        <v>68</v>
      </c>
      <c r="C58" s="241">
        <v>5061</v>
      </c>
      <c r="D58" s="240">
        <v>0</v>
      </c>
      <c r="E58" s="182">
        <v>0</v>
      </c>
      <c r="F58" s="182">
        <v>0</v>
      </c>
      <c r="G58" s="198">
        <v>0</v>
      </c>
      <c r="H58" s="15">
        <v>1609</v>
      </c>
      <c r="I58" s="15">
        <v>2190</v>
      </c>
      <c r="J58" s="484">
        <v>0.73470319634703196</v>
      </c>
      <c r="K58" s="487">
        <v>0.35305826154261871</v>
      </c>
      <c r="L58" s="241">
        <v>0</v>
      </c>
      <c r="M58" s="186">
        <v>0</v>
      </c>
      <c r="N58" s="186">
        <v>122772.94237515284</v>
      </c>
      <c r="O58" s="423">
        <f t="shared" si="0"/>
        <v>122772.94237515284</v>
      </c>
      <c r="P58" s="50"/>
      <c r="Q58" s="50"/>
      <c r="R58" s="117"/>
      <c r="S58" s="117"/>
      <c r="T58" s="118"/>
    </row>
    <row r="59" spans="1:20" s="51" customFormat="1" x14ac:dyDescent="0.25">
      <c r="A59" s="149">
        <v>171</v>
      </c>
      <c r="B59" s="145" t="s">
        <v>69</v>
      </c>
      <c r="C59" s="241">
        <v>4689</v>
      </c>
      <c r="D59" s="240">
        <v>0</v>
      </c>
      <c r="E59" s="182">
        <v>0</v>
      </c>
      <c r="F59" s="182">
        <v>0</v>
      </c>
      <c r="G59" s="198">
        <v>0</v>
      </c>
      <c r="H59" s="15">
        <v>1469</v>
      </c>
      <c r="I59" s="15">
        <v>1856</v>
      </c>
      <c r="J59" s="484">
        <v>0.79148706896551724</v>
      </c>
      <c r="K59" s="487">
        <v>0.40984213416110399</v>
      </c>
      <c r="L59" s="241">
        <v>0</v>
      </c>
      <c r="M59" s="186">
        <v>0</v>
      </c>
      <c r="N59" s="186">
        <v>132043.42649616412</v>
      </c>
      <c r="O59" s="423">
        <f t="shared" si="0"/>
        <v>132043.42649616412</v>
      </c>
      <c r="P59" s="50"/>
      <c r="Q59" s="50"/>
      <c r="R59" s="117"/>
      <c r="S59" s="117"/>
      <c r="T59" s="118"/>
    </row>
    <row r="60" spans="1:20" s="51" customFormat="1" x14ac:dyDescent="0.25">
      <c r="A60" s="149">
        <v>172</v>
      </c>
      <c r="B60" s="145" t="s">
        <v>70</v>
      </c>
      <c r="C60" s="241">
        <v>4297</v>
      </c>
      <c r="D60" s="240">
        <v>0.55969999999999998</v>
      </c>
      <c r="E60" s="182">
        <v>0</v>
      </c>
      <c r="F60" s="182">
        <v>0</v>
      </c>
      <c r="G60" s="198">
        <v>0</v>
      </c>
      <c r="H60" s="15">
        <v>1386</v>
      </c>
      <c r="I60" s="15">
        <v>1533</v>
      </c>
      <c r="J60" s="484">
        <v>0.90410958904109584</v>
      </c>
      <c r="K60" s="487">
        <v>0.52246465423668265</v>
      </c>
      <c r="L60" s="241">
        <v>544498.99575999996</v>
      </c>
      <c r="M60" s="186">
        <v>0</v>
      </c>
      <c r="N60" s="186">
        <v>154256.05384901277</v>
      </c>
      <c r="O60" s="423">
        <f t="shared" si="0"/>
        <v>698755.04960901267</v>
      </c>
      <c r="P60" s="50"/>
      <c r="Q60" s="50"/>
      <c r="R60" s="117"/>
      <c r="S60" s="117"/>
      <c r="T60" s="118"/>
    </row>
    <row r="61" spans="1:20" s="51" customFormat="1" x14ac:dyDescent="0.25">
      <c r="A61" s="149">
        <v>176</v>
      </c>
      <c r="B61" s="145" t="s">
        <v>71</v>
      </c>
      <c r="C61" s="241">
        <v>4527</v>
      </c>
      <c r="D61" s="240">
        <v>1.1655</v>
      </c>
      <c r="E61" s="182">
        <v>0</v>
      </c>
      <c r="F61" s="182">
        <v>0</v>
      </c>
      <c r="G61" s="198">
        <v>0</v>
      </c>
      <c r="H61" s="15">
        <v>1418</v>
      </c>
      <c r="I61" s="15">
        <v>1430</v>
      </c>
      <c r="J61" s="484">
        <v>0.99160839160839165</v>
      </c>
      <c r="K61" s="487">
        <v>0.60996345680397845</v>
      </c>
      <c r="L61" s="241">
        <v>1791803.8026000001</v>
      </c>
      <c r="M61" s="186">
        <v>0</v>
      </c>
      <c r="N61" s="186">
        <v>189729.23693266511</v>
      </c>
      <c r="O61" s="423">
        <f t="shared" si="0"/>
        <v>1981533.0395326652</v>
      </c>
      <c r="P61" s="50"/>
      <c r="Q61" s="50"/>
      <c r="R61" s="117"/>
      <c r="S61" s="117"/>
      <c r="T61" s="118"/>
    </row>
    <row r="62" spans="1:20" s="51" customFormat="1" x14ac:dyDescent="0.25">
      <c r="A62" s="149">
        <v>177</v>
      </c>
      <c r="B62" s="145" t="s">
        <v>72</v>
      </c>
      <c r="C62" s="241">
        <v>1800</v>
      </c>
      <c r="D62" s="240">
        <v>0</v>
      </c>
      <c r="E62" s="182">
        <v>0</v>
      </c>
      <c r="F62" s="182">
        <v>0</v>
      </c>
      <c r="G62" s="198">
        <v>0</v>
      </c>
      <c r="H62" s="15">
        <v>720</v>
      </c>
      <c r="I62" s="15">
        <v>716</v>
      </c>
      <c r="J62" s="484">
        <v>1.005586592178771</v>
      </c>
      <c r="K62" s="487">
        <v>0.62394165737435769</v>
      </c>
      <c r="L62" s="241">
        <v>0</v>
      </c>
      <c r="M62" s="186">
        <v>0</v>
      </c>
      <c r="N62" s="186">
        <v>77167.8563007458</v>
      </c>
      <c r="O62" s="423">
        <f t="shared" si="0"/>
        <v>77167.8563007458</v>
      </c>
      <c r="P62" s="50"/>
      <c r="Q62" s="50"/>
      <c r="R62" s="117"/>
      <c r="S62" s="117"/>
      <c r="T62" s="118"/>
    </row>
    <row r="63" spans="1:20" s="51" customFormat="1" x14ac:dyDescent="0.25">
      <c r="A63" s="149">
        <v>178</v>
      </c>
      <c r="B63" s="145" t="s">
        <v>73</v>
      </c>
      <c r="C63" s="241">
        <v>5932</v>
      </c>
      <c r="D63" s="240">
        <v>0.4924</v>
      </c>
      <c r="E63" s="182">
        <v>0</v>
      </c>
      <c r="F63" s="182">
        <v>0</v>
      </c>
      <c r="G63" s="198">
        <v>0</v>
      </c>
      <c r="H63" s="15">
        <v>2045</v>
      </c>
      <c r="I63" s="15">
        <v>2324</v>
      </c>
      <c r="J63" s="484">
        <v>0.87994836488812389</v>
      </c>
      <c r="K63" s="487">
        <v>0.49830343008371064</v>
      </c>
      <c r="L63" s="241">
        <v>661295.56351999997</v>
      </c>
      <c r="M63" s="186">
        <v>0</v>
      </c>
      <c r="N63" s="186">
        <v>203102.35893599901</v>
      </c>
      <c r="O63" s="423">
        <f t="shared" si="0"/>
        <v>864397.92245599895</v>
      </c>
      <c r="P63" s="50"/>
      <c r="Q63" s="50"/>
      <c r="R63" s="117"/>
      <c r="S63" s="117"/>
      <c r="T63" s="118"/>
    </row>
    <row r="64" spans="1:20" s="51" customFormat="1" x14ac:dyDescent="0.25">
      <c r="A64" s="149">
        <v>179</v>
      </c>
      <c r="B64" s="145" t="s">
        <v>74</v>
      </c>
      <c r="C64" s="241">
        <v>143420</v>
      </c>
      <c r="D64" s="240">
        <v>0</v>
      </c>
      <c r="E64" s="182">
        <v>0</v>
      </c>
      <c r="F64" s="182">
        <v>16</v>
      </c>
      <c r="G64" s="198">
        <v>1.1156045181982986E-4</v>
      </c>
      <c r="H64" s="15">
        <v>64661</v>
      </c>
      <c r="I64" s="15">
        <v>60380</v>
      </c>
      <c r="J64" s="484">
        <v>1.0709009605829745</v>
      </c>
      <c r="K64" s="487">
        <v>0.68925602577856115</v>
      </c>
      <c r="L64" s="241">
        <v>0</v>
      </c>
      <c r="M64" s="186">
        <v>0</v>
      </c>
      <c r="N64" s="186">
        <v>6792196.4472111482</v>
      </c>
      <c r="O64" s="423">
        <f t="shared" si="0"/>
        <v>6792196.4472111482</v>
      </c>
      <c r="P64" s="50"/>
      <c r="Q64" s="50"/>
      <c r="R64" s="117"/>
      <c r="S64" s="117"/>
      <c r="T64" s="118"/>
    </row>
    <row r="65" spans="1:20" s="51" customFormat="1" x14ac:dyDescent="0.25">
      <c r="A65" s="149">
        <v>181</v>
      </c>
      <c r="B65" s="145" t="s">
        <v>75</v>
      </c>
      <c r="C65" s="241">
        <v>1707</v>
      </c>
      <c r="D65" s="240">
        <v>0</v>
      </c>
      <c r="E65" s="182">
        <v>0</v>
      </c>
      <c r="F65" s="182">
        <v>0</v>
      </c>
      <c r="G65" s="198">
        <v>0</v>
      </c>
      <c r="H65" s="15">
        <v>432</v>
      </c>
      <c r="I65" s="15">
        <v>694</v>
      </c>
      <c r="J65" s="484">
        <v>0.62247838616714701</v>
      </c>
      <c r="K65" s="487">
        <v>0.24083345136273376</v>
      </c>
      <c r="L65" s="241">
        <v>0</v>
      </c>
      <c r="M65" s="186">
        <v>0</v>
      </c>
      <c r="N65" s="186">
        <v>28246.866618428776</v>
      </c>
      <c r="O65" s="423">
        <f t="shared" si="0"/>
        <v>28246.866618428776</v>
      </c>
      <c r="P65" s="50"/>
      <c r="Q65" s="50"/>
      <c r="R65" s="117"/>
      <c r="S65" s="117"/>
      <c r="T65" s="118"/>
    </row>
    <row r="66" spans="1:20" s="51" customFormat="1" x14ac:dyDescent="0.25">
      <c r="A66" s="149">
        <v>182</v>
      </c>
      <c r="B66" s="145" t="s">
        <v>76</v>
      </c>
      <c r="C66" s="241">
        <v>19887</v>
      </c>
      <c r="D66" s="240">
        <v>0</v>
      </c>
      <c r="E66" s="182">
        <v>0</v>
      </c>
      <c r="F66" s="182">
        <v>1</v>
      </c>
      <c r="G66" s="198">
        <v>5.0284105194348066E-5</v>
      </c>
      <c r="H66" s="15">
        <v>7540</v>
      </c>
      <c r="I66" s="15">
        <v>7603</v>
      </c>
      <c r="J66" s="484">
        <v>0.9917137971853216</v>
      </c>
      <c r="K66" s="487">
        <v>0.61006886238090829</v>
      </c>
      <c r="L66" s="241">
        <v>0</v>
      </c>
      <c r="M66" s="186">
        <v>0</v>
      </c>
      <c r="N66" s="186">
        <v>833619.91572048038</v>
      </c>
      <c r="O66" s="423">
        <f t="shared" si="0"/>
        <v>833619.91572048038</v>
      </c>
      <c r="P66" s="50"/>
      <c r="Q66" s="50"/>
      <c r="R66" s="117"/>
      <c r="S66" s="117"/>
      <c r="T66" s="118"/>
    </row>
    <row r="67" spans="1:20" s="51" customFormat="1" x14ac:dyDescent="0.25">
      <c r="A67" s="149">
        <v>186</v>
      </c>
      <c r="B67" s="145" t="s">
        <v>77</v>
      </c>
      <c r="C67" s="241">
        <v>44455</v>
      </c>
      <c r="D67" s="240">
        <v>0</v>
      </c>
      <c r="E67" s="182">
        <v>0</v>
      </c>
      <c r="F67" s="182">
        <v>4</v>
      </c>
      <c r="G67" s="198">
        <v>8.9978630075357108E-5</v>
      </c>
      <c r="H67" s="15">
        <v>13321</v>
      </c>
      <c r="I67" s="15">
        <v>20726</v>
      </c>
      <c r="J67" s="484">
        <v>0.6427192897809515</v>
      </c>
      <c r="K67" s="487">
        <v>0.26107435497653825</v>
      </c>
      <c r="L67" s="241">
        <v>0</v>
      </c>
      <c r="M67" s="186">
        <v>0</v>
      </c>
      <c r="N67" s="186">
        <v>797452.4135526187</v>
      </c>
      <c r="O67" s="423">
        <f t="shared" si="0"/>
        <v>797452.4135526187</v>
      </c>
      <c r="P67" s="50"/>
      <c r="Q67" s="50"/>
      <c r="R67" s="117"/>
      <c r="S67" s="117"/>
      <c r="T67" s="118"/>
    </row>
    <row r="68" spans="1:20" s="51" customFormat="1" x14ac:dyDescent="0.25">
      <c r="A68" s="149">
        <v>202</v>
      </c>
      <c r="B68" s="145" t="s">
        <v>78</v>
      </c>
      <c r="C68" s="241">
        <v>34667</v>
      </c>
      <c r="D68" s="240">
        <v>0</v>
      </c>
      <c r="E68" s="182">
        <v>0</v>
      </c>
      <c r="F68" s="182">
        <v>0</v>
      </c>
      <c r="G68" s="198">
        <v>0</v>
      </c>
      <c r="H68" s="15">
        <v>9636</v>
      </c>
      <c r="I68" s="15">
        <v>15178</v>
      </c>
      <c r="J68" s="484">
        <v>0.63486625378837791</v>
      </c>
      <c r="K68" s="487">
        <v>0.25322131898396466</v>
      </c>
      <c r="L68" s="241">
        <v>0</v>
      </c>
      <c r="M68" s="186">
        <v>0</v>
      </c>
      <c r="N68" s="186">
        <v>603165.47629506711</v>
      </c>
      <c r="O68" s="423">
        <f t="shared" si="0"/>
        <v>603165.47629506711</v>
      </c>
      <c r="P68" s="50"/>
      <c r="Q68" s="50"/>
      <c r="R68" s="117"/>
      <c r="S68" s="117"/>
      <c r="T68" s="118"/>
    </row>
    <row r="69" spans="1:20" s="51" customFormat="1" x14ac:dyDescent="0.25">
      <c r="A69" s="149">
        <v>204</v>
      </c>
      <c r="B69" s="145" t="s">
        <v>79</v>
      </c>
      <c r="C69" s="241">
        <v>2807</v>
      </c>
      <c r="D69" s="240">
        <v>0.31609999999999999</v>
      </c>
      <c r="E69" s="182">
        <v>0</v>
      </c>
      <c r="F69" s="182">
        <v>0</v>
      </c>
      <c r="G69" s="198">
        <v>0</v>
      </c>
      <c r="H69" s="15">
        <v>831</v>
      </c>
      <c r="I69" s="15">
        <v>927</v>
      </c>
      <c r="J69" s="484">
        <v>0.8964401294498382</v>
      </c>
      <c r="K69" s="487">
        <v>0.514795194645425</v>
      </c>
      <c r="L69" s="241">
        <v>200883.06727999999</v>
      </c>
      <c r="M69" s="186">
        <v>0</v>
      </c>
      <c r="N69" s="186">
        <v>99288.018952212631</v>
      </c>
      <c r="O69" s="423">
        <f t="shared" si="0"/>
        <v>300171.0862322126</v>
      </c>
      <c r="P69" s="50"/>
      <c r="Q69" s="50"/>
      <c r="R69" s="117"/>
      <c r="S69" s="117"/>
      <c r="T69" s="118"/>
    </row>
    <row r="70" spans="1:20" s="51" customFormat="1" x14ac:dyDescent="0.25">
      <c r="A70" s="149">
        <v>205</v>
      </c>
      <c r="B70" s="145" t="s">
        <v>80</v>
      </c>
      <c r="C70" s="241">
        <v>36567</v>
      </c>
      <c r="D70" s="240">
        <v>0.14119999999999999</v>
      </c>
      <c r="E70" s="182">
        <v>0</v>
      </c>
      <c r="F70" s="182">
        <v>2</v>
      </c>
      <c r="G70" s="198">
        <v>5.4694123116471135E-5</v>
      </c>
      <c r="H70" s="15">
        <v>15823</v>
      </c>
      <c r="I70" s="15">
        <v>15079</v>
      </c>
      <c r="J70" s="484">
        <v>1.0493401419192254</v>
      </c>
      <c r="K70" s="487">
        <v>0.66769520711481212</v>
      </c>
      <c r="L70" s="241">
        <v>1168962.1545600002</v>
      </c>
      <c r="M70" s="186">
        <v>0</v>
      </c>
      <c r="N70" s="186">
        <v>1677596.6069759612</v>
      </c>
      <c r="O70" s="423">
        <f t="shared" si="0"/>
        <v>2846558.7615359612</v>
      </c>
      <c r="P70" s="50"/>
      <c r="Q70" s="50"/>
      <c r="R70" s="117"/>
      <c r="S70" s="117"/>
      <c r="T70" s="118"/>
    </row>
    <row r="71" spans="1:20" s="51" customFormat="1" x14ac:dyDescent="0.25">
      <c r="A71" s="149">
        <v>208</v>
      </c>
      <c r="B71" s="145" t="s">
        <v>81</v>
      </c>
      <c r="C71" s="241">
        <v>12400</v>
      </c>
      <c r="D71" s="240">
        <v>0</v>
      </c>
      <c r="E71" s="182">
        <v>0</v>
      </c>
      <c r="F71" s="182">
        <v>1</v>
      </c>
      <c r="G71" s="198">
        <v>8.0645161290322581E-5</v>
      </c>
      <c r="H71" s="15">
        <v>4518</v>
      </c>
      <c r="I71" s="15">
        <v>5001</v>
      </c>
      <c r="J71" s="484">
        <v>0.90341931613677262</v>
      </c>
      <c r="K71" s="487">
        <v>0.52177438133235943</v>
      </c>
      <c r="L71" s="241">
        <v>0</v>
      </c>
      <c r="M71" s="186">
        <v>0</v>
      </c>
      <c r="N71" s="186">
        <v>444553.85999269551</v>
      </c>
      <c r="O71" s="423">
        <f t="shared" si="0"/>
        <v>444553.85999269551</v>
      </c>
      <c r="P71" s="50"/>
      <c r="Q71" s="50"/>
      <c r="R71" s="117"/>
      <c r="S71" s="117"/>
      <c r="T71" s="118"/>
    </row>
    <row r="72" spans="1:20" s="51" customFormat="1" x14ac:dyDescent="0.25">
      <c r="A72" s="149">
        <v>211</v>
      </c>
      <c r="B72" s="145" t="s">
        <v>82</v>
      </c>
      <c r="C72" s="241">
        <v>32214</v>
      </c>
      <c r="D72" s="240">
        <v>0</v>
      </c>
      <c r="E72" s="182">
        <v>0</v>
      </c>
      <c r="F72" s="182">
        <v>1</v>
      </c>
      <c r="G72" s="198">
        <v>3.1042403923759856E-5</v>
      </c>
      <c r="H72" s="15">
        <v>8884</v>
      </c>
      <c r="I72" s="15">
        <v>14165</v>
      </c>
      <c r="J72" s="484">
        <v>0.62717966819625837</v>
      </c>
      <c r="K72" s="487">
        <v>0.24553473339184512</v>
      </c>
      <c r="L72" s="241">
        <v>0</v>
      </c>
      <c r="M72" s="186">
        <v>0</v>
      </c>
      <c r="N72" s="186">
        <v>543472.45699102734</v>
      </c>
      <c r="O72" s="423">
        <f t="shared" si="0"/>
        <v>543472.45699102734</v>
      </c>
      <c r="P72" s="50"/>
      <c r="Q72" s="50"/>
      <c r="R72" s="117"/>
      <c r="S72" s="117"/>
      <c r="T72" s="118"/>
    </row>
    <row r="73" spans="1:20" s="51" customFormat="1" x14ac:dyDescent="0.25">
      <c r="A73" s="149">
        <v>213</v>
      </c>
      <c r="B73" s="145" t="s">
        <v>83</v>
      </c>
      <c r="C73" s="241">
        <v>5312</v>
      </c>
      <c r="D73" s="240">
        <v>0.59330000000000005</v>
      </c>
      <c r="E73" s="182">
        <v>0</v>
      </c>
      <c r="F73" s="182">
        <v>0</v>
      </c>
      <c r="G73" s="198">
        <v>0</v>
      </c>
      <c r="H73" s="15">
        <v>1620</v>
      </c>
      <c r="I73" s="15">
        <v>1885</v>
      </c>
      <c r="J73" s="484">
        <v>0.85941644562334218</v>
      </c>
      <c r="K73" s="487">
        <v>0.47777151081892894</v>
      </c>
      <c r="L73" s="241">
        <v>713524.41344000003</v>
      </c>
      <c r="M73" s="186">
        <v>0</v>
      </c>
      <c r="N73" s="186">
        <v>174380.63886045403</v>
      </c>
      <c r="O73" s="423">
        <f t="shared" ref="O73:O136" si="1">SUM(L73:N73)</f>
        <v>887905.05230045412</v>
      </c>
      <c r="P73" s="50"/>
      <c r="Q73" s="50"/>
      <c r="R73" s="117"/>
      <c r="S73" s="117"/>
      <c r="T73" s="118"/>
    </row>
    <row r="74" spans="1:20" s="51" customFormat="1" x14ac:dyDescent="0.25">
      <c r="A74" s="149">
        <v>214</v>
      </c>
      <c r="B74" s="145" t="s">
        <v>84</v>
      </c>
      <c r="C74" s="241">
        <v>12758</v>
      </c>
      <c r="D74" s="240">
        <v>0</v>
      </c>
      <c r="E74" s="182">
        <v>0</v>
      </c>
      <c r="F74" s="182">
        <v>0</v>
      </c>
      <c r="G74" s="198">
        <v>0</v>
      </c>
      <c r="H74" s="15">
        <v>5552</v>
      </c>
      <c r="I74" s="15">
        <v>5084</v>
      </c>
      <c r="J74" s="484">
        <v>1.0920535011801731</v>
      </c>
      <c r="K74" s="487">
        <v>0.71040856637575978</v>
      </c>
      <c r="L74" s="241">
        <v>0</v>
      </c>
      <c r="M74" s="186">
        <v>0</v>
      </c>
      <c r="N74" s="186">
        <v>622745.69797566568</v>
      </c>
      <c r="O74" s="423">
        <f t="shared" si="1"/>
        <v>622745.69797566568</v>
      </c>
      <c r="P74" s="50"/>
      <c r="Q74" s="50"/>
      <c r="R74" s="117"/>
      <c r="S74" s="117"/>
      <c r="T74" s="118"/>
    </row>
    <row r="75" spans="1:20" s="51" customFormat="1" x14ac:dyDescent="0.25">
      <c r="A75" s="149">
        <v>216</v>
      </c>
      <c r="B75" s="145" t="s">
        <v>85</v>
      </c>
      <c r="C75" s="241">
        <v>1323</v>
      </c>
      <c r="D75" s="240">
        <v>1.0373000000000001</v>
      </c>
      <c r="E75" s="182">
        <v>0</v>
      </c>
      <c r="F75" s="182">
        <v>0</v>
      </c>
      <c r="G75" s="198">
        <v>0</v>
      </c>
      <c r="H75" s="15">
        <v>386</v>
      </c>
      <c r="I75" s="15">
        <v>439</v>
      </c>
      <c r="J75" s="484">
        <v>0.87927107061503418</v>
      </c>
      <c r="K75" s="487">
        <v>0.49762613581062093</v>
      </c>
      <c r="L75" s="241">
        <v>466049.34684000001</v>
      </c>
      <c r="M75" s="186">
        <v>0</v>
      </c>
      <c r="N75" s="186">
        <v>45235.872840217686</v>
      </c>
      <c r="O75" s="423">
        <f t="shared" si="1"/>
        <v>511285.21968021768</v>
      </c>
      <c r="P75" s="50"/>
      <c r="Q75" s="50"/>
      <c r="R75" s="117"/>
      <c r="S75" s="117"/>
      <c r="T75" s="118"/>
    </row>
    <row r="76" spans="1:20" s="51" customFormat="1" x14ac:dyDescent="0.25">
      <c r="A76" s="149">
        <v>217</v>
      </c>
      <c r="B76" s="145" t="s">
        <v>86</v>
      </c>
      <c r="C76" s="241">
        <v>5426</v>
      </c>
      <c r="D76" s="240">
        <v>0</v>
      </c>
      <c r="E76" s="182">
        <v>0</v>
      </c>
      <c r="F76" s="182">
        <v>0</v>
      </c>
      <c r="G76" s="198">
        <v>0</v>
      </c>
      <c r="H76" s="15">
        <v>2086</v>
      </c>
      <c r="I76" s="15">
        <v>2239</v>
      </c>
      <c r="J76" s="484">
        <v>0.93166592228673517</v>
      </c>
      <c r="K76" s="487">
        <v>0.55002098748232187</v>
      </c>
      <c r="L76" s="241">
        <v>0</v>
      </c>
      <c r="M76" s="186">
        <v>0</v>
      </c>
      <c r="N76" s="186">
        <v>205059.07756281347</v>
      </c>
      <c r="O76" s="423">
        <f t="shared" si="1"/>
        <v>205059.07756281347</v>
      </c>
      <c r="P76" s="50"/>
      <c r="Q76" s="50"/>
      <c r="R76" s="117"/>
      <c r="S76" s="117"/>
      <c r="T76" s="118"/>
    </row>
    <row r="77" spans="1:20" s="51" customFormat="1" x14ac:dyDescent="0.25">
      <c r="A77" s="149">
        <v>218</v>
      </c>
      <c r="B77" s="145" t="s">
        <v>87</v>
      </c>
      <c r="C77" s="241">
        <v>1207</v>
      </c>
      <c r="D77" s="240">
        <v>0.1103</v>
      </c>
      <c r="E77" s="182">
        <v>0</v>
      </c>
      <c r="F77" s="182">
        <v>0</v>
      </c>
      <c r="G77" s="198">
        <v>0</v>
      </c>
      <c r="H77" s="15">
        <v>414</v>
      </c>
      <c r="I77" s="15">
        <v>511</v>
      </c>
      <c r="J77" s="484">
        <v>0.81017612524461835</v>
      </c>
      <c r="K77" s="487">
        <v>0.4285311904402051</v>
      </c>
      <c r="L77" s="241">
        <v>30141.107440000003</v>
      </c>
      <c r="M77" s="186">
        <v>0</v>
      </c>
      <c r="N77" s="186">
        <v>35539.364360841813</v>
      </c>
      <c r="O77" s="423">
        <f t="shared" si="1"/>
        <v>65680.471800841813</v>
      </c>
      <c r="P77" s="50"/>
      <c r="Q77" s="50"/>
      <c r="R77" s="117"/>
      <c r="S77" s="117"/>
      <c r="T77" s="118"/>
    </row>
    <row r="78" spans="1:20" s="51" customFormat="1" x14ac:dyDescent="0.25">
      <c r="A78" s="149">
        <v>224</v>
      </c>
      <c r="B78" s="145" t="s">
        <v>88</v>
      </c>
      <c r="C78" s="241">
        <v>8696</v>
      </c>
      <c r="D78" s="240">
        <v>0</v>
      </c>
      <c r="E78" s="182">
        <v>0</v>
      </c>
      <c r="F78" s="182">
        <v>1</v>
      </c>
      <c r="G78" s="198">
        <v>1.1499540018399264E-4</v>
      </c>
      <c r="H78" s="15">
        <v>2809</v>
      </c>
      <c r="I78" s="15">
        <v>3583</v>
      </c>
      <c r="J78" s="484">
        <v>0.78397990510745186</v>
      </c>
      <c r="K78" s="487">
        <v>0.40233497030303861</v>
      </c>
      <c r="L78" s="241">
        <v>0</v>
      </c>
      <c r="M78" s="186">
        <v>0</v>
      </c>
      <c r="N78" s="186">
        <v>240396.01379960138</v>
      </c>
      <c r="O78" s="423">
        <f t="shared" si="1"/>
        <v>240396.01379960138</v>
      </c>
      <c r="P78" s="50"/>
      <c r="Q78" s="50"/>
      <c r="R78" s="117"/>
      <c r="S78" s="117"/>
      <c r="T78" s="118"/>
    </row>
    <row r="79" spans="1:20" s="51" customFormat="1" x14ac:dyDescent="0.25">
      <c r="A79" s="149">
        <v>226</v>
      </c>
      <c r="B79" s="145" t="s">
        <v>89</v>
      </c>
      <c r="C79" s="241">
        <v>3858</v>
      </c>
      <c r="D79" s="240">
        <v>1.0686</v>
      </c>
      <c r="E79" s="182">
        <v>0</v>
      </c>
      <c r="F79" s="182">
        <v>0</v>
      </c>
      <c r="G79" s="198">
        <v>0</v>
      </c>
      <c r="H79" s="15">
        <v>1415</v>
      </c>
      <c r="I79" s="15">
        <v>1394</v>
      </c>
      <c r="J79" s="484">
        <v>1.0150645624103301</v>
      </c>
      <c r="K79" s="487">
        <v>0.63341962760591675</v>
      </c>
      <c r="L79" s="241">
        <v>1400054.92848</v>
      </c>
      <c r="M79" s="186">
        <v>0</v>
      </c>
      <c r="N79" s="186">
        <v>167908.88916019216</v>
      </c>
      <c r="O79" s="423">
        <f t="shared" si="1"/>
        <v>1567963.8176401921</v>
      </c>
      <c r="P79" s="50"/>
      <c r="Q79" s="50"/>
      <c r="R79" s="117"/>
      <c r="S79" s="117"/>
      <c r="T79" s="118"/>
    </row>
    <row r="80" spans="1:20" s="51" customFormat="1" x14ac:dyDescent="0.25">
      <c r="A80" s="149">
        <v>230</v>
      </c>
      <c r="B80" s="145" t="s">
        <v>90</v>
      </c>
      <c r="C80" s="241">
        <v>2322</v>
      </c>
      <c r="D80" s="240">
        <v>0.63680000000000003</v>
      </c>
      <c r="E80" s="182">
        <v>0</v>
      </c>
      <c r="F80" s="182">
        <v>0</v>
      </c>
      <c r="G80" s="198">
        <v>0</v>
      </c>
      <c r="H80" s="15">
        <v>766</v>
      </c>
      <c r="I80" s="15">
        <v>903</v>
      </c>
      <c r="J80" s="484">
        <v>0.84828349944629011</v>
      </c>
      <c r="K80" s="487">
        <v>0.46663856464187686</v>
      </c>
      <c r="L80" s="241">
        <v>334766.26944</v>
      </c>
      <c r="M80" s="186">
        <v>0</v>
      </c>
      <c r="N80" s="186">
        <v>74449.672473133687</v>
      </c>
      <c r="O80" s="423">
        <f t="shared" si="1"/>
        <v>409215.94191313372</v>
      </c>
      <c r="P80" s="50"/>
      <c r="Q80" s="50"/>
      <c r="R80" s="117"/>
      <c r="S80" s="117"/>
      <c r="T80" s="118"/>
    </row>
    <row r="81" spans="1:20" s="51" customFormat="1" x14ac:dyDescent="0.25">
      <c r="A81" s="149">
        <v>231</v>
      </c>
      <c r="B81" s="145" t="s">
        <v>91</v>
      </c>
      <c r="C81" s="241">
        <v>1278</v>
      </c>
      <c r="D81" s="240">
        <v>0.43909999999999999</v>
      </c>
      <c r="E81" s="182">
        <v>0</v>
      </c>
      <c r="F81" s="182">
        <v>0</v>
      </c>
      <c r="G81" s="198">
        <v>0</v>
      </c>
      <c r="H81" s="15">
        <v>470</v>
      </c>
      <c r="I81" s="15">
        <v>450</v>
      </c>
      <c r="J81" s="484">
        <v>1.0444444444444445</v>
      </c>
      <c r="K81" s="487">
        <v>0.6627995096400312</v>
      </c>
      <c r="L81" s="241">
        <v>127048.84272</v>
      </c>
      <c r="M81" s="186">
        <v>0</v>
      </c>
      <c r="N81" s="186">
        <v>58201.339604814442</v>
      </c>
      <c r="O81" s="423">
        <f t="shared" si="1"/>
        <v>185250.18232481444</v>
      </c>
      <c r="P81" s="50"/>
      <c r="Q81" s="50"/>
      <c r="R81" s="117"/>
      <c r="S81" s="117"/>
      <c r="T81" s="118"/>
    </row>
    <row r="82" spans="1:20" s="51" customFormat="1" x14ac:dyDescent="0.25">
      <c r="A82" s="149">
        <v>232</v>
      </c>
      <c r="B82" s="145" t="s">
        <v>92</v>
      </c>
      <c r="C82" s="241">
        <v>13007</v>
      </c>
      <c r="D82" s="240">
        <v>0</v>
      </c>
      <c r="E82" s="182">
        <v>0</v>
      </c>
      <c r="F82" s="182">
        <v>0</v>
      </c>
      <c r="G82" s="198">
        <v>0</v>
      </c>
      <c r="H82" s="15">
        <v>5381</v>
      </c>
      <c r="I82" s="15">
        <v>5234</v>
      </c>
      <c r="J82" s="484">
        <v>1.0280855941918228</v>
      </c>
      <c r="K82" s="487">
        <v>0.64644065938740947</v>
      </c>
      <c r="L82" s="241">
        <v>0</v>
      </c>
      <c r="M82" s="186">
        <v>0</v>
      </c>
      <c r="N82" s="186">
        <v>577731.10874856135</v>
      </c>
      <c r="O82" s="423">
        <f t="shared" si="1"/>
        <v>577731.10874856135</v>
      </c>
      <c r="P82" s="50"/>
      <c r="Q82" s="50"/>
      <c r="R82" s="117"/>
      <c r="S82" s="117"/>
      <c r="T82" s="118"/>
    </row>
    <row r="83" spans="1:20" s="51" customFormat="1" x14ac:dyDescent="0.25">
      <c r="A83" s="149">
        <v>233</v>
      </c>
      <c r="B83" s="145" t="s">
        <v>93</v>
      </c>
      <c r="C83" s="241">
        <v>15514</v>
      </c>
      <c r="D83" s="240">
        <v>0</v>
      </c>
      <c r="E83" s="182">
        <v>0</v>
      </c>
      <c r="F83" s="182">
        <v>0</v>
      </c>
      <c r="G83" s="198">
        <v>0</v>
      </c>
      <c r="H83" s="15">
        <v>6923</v>
      </c>
      <c r="I83" s="15">
        <v>6392</v>
      </c>
      <c r="J83" s="484">
        <v>1.0830725907384231</v>
      </c>
      <c r="K83" s="487">
        <v>0.7014276559340098</v>
      </c>
      <c r="L83" s="241">
        <v>0</v>
      </c>
      <c r="M83" s="186">
        <v>0</v>
      </c>
      <c r="N83" s="186">
        <v>747698.69202734914</v>
      </c>
      <c r="O83" s="423">
        <f t="shared" si="1"/>
        <v>747698.69202734914</v>
      </c>
      <c r="P83" s="50"/>
      <c r="Q83" s="50"/>
      <c r="R83" s="117"/>
      <c r="S83" s="117"/>
      <c r="T83" s="118"/>
    </row>
    <row r="84" spans="1:20" s="51" customFormat="1" x14ac:dyDescent="0.25">
      <c r="A84" s="149">
        <v>235</v>
      </c>
      <c r="B84" s="145" t="s">
        <v>94</v>
      </c>
      <c r="C84" s="241">
        <v>10178</v>
      </c>
      <c r="D84" s="240">
        <v>0</v>
      </c>
      <c r="E84" s="182">
        <v>0</v>
      </c>
      <c r="F84" s="182">
        <v>3</v>
      </c>
      <c r="G84" s="198">
        <v>2.9475338966398112E-4</v>
      </c>
      <c r="H84" s="15">
        <v>2403</v>
      </c>
      <c r="I84" s="15">
        <v>4164</v>
      </c>
      <c r="J84" s="484">
        <v>0.57708933717579247</v>
      </c>
      <c r="K84" s="487">
        <v>0.19544440237137922</v>
      </c>
      <c r="L84" s="241">
        <v>0</v>
      </c>
      <c r="M84" s="186">
        <v>0</v>
      </c>
      <c r="N84" s="186">
        <v>136680.20817924952</v>
      </c>
      <c r="O84" s="423">
        <f t="shared" si="1"/>
        <v>136680.20817924952</v>
      </c>
      <c r="P84" s="50"/>
      <c r="Q84" s="50"/>
      <c r="R84" s="117"/>
      <c r="S84" s="117"/>
      <c r="T84" s="118"/>
    </row>
    <row r="85" spans="1:20" s="51" customFormat="1" x14ac:dyDescent="0.25">
      <c r="A85" s="149">
        <v>236</v>
      </c>
      <c r="B85" s="145" t="s">
        <v>95</v>
      </c>
      <c r="C85" s="241">
        <v>4228</v>
      </c>
      <c r="D85" s="240">
        <v>0.1144</v>
      </c>
      <c r="E85" s="182">
        <v>0</v>
      </c>
      <c r="F85" s="182">
        <v>1</v>
      </c>
      <c r="G85" s="198">
        <v>2.3651844843897824E-4</v>
      </c>
      <c r="H85" s="15">
        <v>1681</v>
      </c>
      <c r="I85" s="15">
        <v>1887</v>
      </c>
      <c r="J85" s="484">
        <v>0.89083200847906729</v>
      </c>
      <c r="K85" s="487">
        <v>0.50918707367465399</v>
      </c>
      <c r="L85" s="241">
        <v>109505.87648000001</v>
      </c>
      <c r="M85" s="186">
        <v>0</v>
      </c>
      <c r="N85" s="186">
        <v>147921.83892248015</v>
      </c>
      <c r="O85" s="423">
        <f t="shared" si="1"/>
        <v>257427.71540248016</v>
      </c>
      <c r="P85" s="50"/>
      <c r="Q85" s="50"/>
      <c r="R85" s="117"/>
      <c r="S85" s="117"/>
      <c r="T85" s="118"/>
    </row>
    <row r="86" spans="1:20" s="51" customFormat="1" x14ac:dyDescent="0.25">
      <c r="A86" s="149">
        <v>239</v>
      </c>
      <c r="B86" s="145" t="s">
        <v>96</v>
      </c>
      <c r="C86" s="241">
        <v>2155</v>
      </c>
      <c r="D86" s="240">
        <v>1.1452</v>
      </c>
      <c r="E86" s="182">
        <v>0</v>
      </c>
      <c r="F86" s="182">
        <v>0</v>
      </c>
      <c r="G86" s="198">
        <v>0</v>
      </c>
      <c r="H86" s="15">
        <v>925</v>
      </c>
      <c r="I86" s="15">
        <v>787</v>
      </c>
      <c r="J86" s="484">
        <v>1.1753494282083863</v>
      </c>
      <c r="K86" s="487">
        <v>0.79370449340397298</v>
      </c>
      <c r="L86" s="241">
        <v>838100.87760000001</v>
      </c>
      <c r="M86" s="186">
        <v>0</v>
      </c>
      <c r="N86" s="186">
        <v>117523.86402355094</v>
      </c>
      <c r="O86" s="423">
        <f t="shared" si="1"/>
        <v>955624.74162355089</v>
      </c>
      <c r="P86" s="50"/>
      <c r="Q86" s="50"/>
      <c r="R86" s="117"/>
      <c r="S86" s="117"/>
      <c r="T86" s="118"/>
    </row>
    <row r="87" spans="1:20" s="51" customFormat="1" x14ac:dyDescent="0.25">
      <c r="A87" s="149">
        <v>240</v>
      </c>
      <c r="B87" s="145" t="s">
        <v>97</v>
      </c>
      <c r="C87" s="241">
        <v>20437</v>
      </c>
      <c r="D87" s="240">
        <v>6.0999999999999999E-2</v>
      </c>
      <c r="E87" s="182">
        <v>0</v>
      </c>
      <c r="F87" s="182">
        <v>6</v>
      </c>
      <c r="G87" s="198">
        <v>2.9358516416303762E-4</v>
      </c>
      <c r="H87" s="15">
        <v>8889</v>
      </c>
      <c r="I87" s="15">
        <v>7411</v>
      </c>
      <c r="J87" s="484">
        <v>1.199433274861692</v>
      </c>
      <c r="K87" s="487">
        <v>0.81778834005727874</v>
      </c>
      <c r="L87" s="241">
        <v>282243.14480000001</v>
      </c>
      <c r="M87" s="186">
        <v>0</v>
      </c>
      <c r="N87" s="186">
        <v>1148359.8704081241</v>
      </c>
      <c r="O87" s="423">
        <f t="shared" si="1"/>
        <v>1430603.0152081242</v>
      </c>
      <c r="P87" s="50"/>
      <c r="Q87" s="50"/>
      <c r="R87" s="117"/>
      <c r="S87" s="117"/>
      <c r="T87" s="118"/>
    </row>
    <row r="88" spans="1:20" s="51" customFormat="1" x14ac:dyDescent="0.25">
      <c r="A88" s="149">
        <v>241</v>
      </c>
      <c r="B88" s="145" t="s">
        <v>98</v>
      </c>
      <c r="C88" s="241">
        <v>7984</v>
      </c>
      <c r="D88" s="240">
        <v>6.0400000000000002E-2</v>
      </c>
      <c r="E88" s="182">
        <v>0</v>
      </c>
      <c r="F88" s="182">
        <v>4</v>
      </c>
      <c r="G88" s="198">
        <v>5.0100200400801599E-4</v>
      </c>
      <c r="H88" s="15">
        <v>2769</v>
      </c>
      <c r="I88" s="15">
        <v>3280</v>
      </c>
      <c r="J88" s="484">
        <v>0.84420731707317076</v>
      </c>
      <c r="K88" s="487">
        <v>0.46256238226875751</v>
      </c>
      <c r="L88" s="241">
        <v>109177.68704</v>
      </c>
      <c r="M88" s="186">
        <v>0</v>
      </c>
      <c r="N88" s="186">
        <v>253752.76770491962</v>
      </c>
      <c r="O88" s="423">
        <f t="shared" si="1"/>
        <v>362930.45474491961</v>
      </c>
      <c r="P88" s="50"/>
      <c r="Q88" s="50"/>
      <c r="R88" s="117"/>
      <c r="S88" s="117"/>
      <c r="T88" s="118"/>
    </row>
    <row r="89" spans="1:20" s="51" customFormat="1" x14ac:dyDescent="0.25">
      <c r="A89" s="149">
        <v>244</v>
      </c>
      <c r="B89" s="145" t="s">
        <v>99</v>
      </c>
      <c r="C89" s="241">
        <v>18796</v>
      </c>
      <c r="D89" s="240">
        <v>0</v>
      </c>
      <c r="E89" s="182">
        <v>0</v>
      </c>
      <c r="F89" s="182">
        <v>11</v>
      </c>
      <c r="G89" s="198">
        <v>5.852309001915301E-4</v>
      </c>
      <c r="H89" s="15">
        <v>6533</v>
      </c>
      <c r="I89" s="15">
        <v>7830</v>
      </c>
      <c r="J89" s="484">
        <v>0.83435504469987232</v>
      </c>
      <c r="K89" s="487">
        <v>0.45271010989545907</v>
      </c>
      <c r="L89" s="241">
        <v>0</v>
      </c>
      <c r="M89" s="186">
        <v>0</v>
      </c>
      <c r="N89" s="186">
        <v>584662.95619063568</v>
      </c>
      <c r="O89" s="423">
        <f t="shared" si="1"/>
        <v>584662.95619063568</v>
      </c>
      <c r="P89" s="50"/>
      <c r="Q89" s="50"/>
      <c r="R89" s="117"/>
      <c r="S89" s="117"/>
      <c r="T89" s="118"/>
    </row>
    <row r="90" spans="1:20" s="51" customFormat="1" x14ac:dyDescent="0.25">
      <c r="A90" s="149">
        <v>245</v>
      </c>
      <c r="B90" s="145" t="s">
        <v>100</v>
      </c>
      <c r="C90" s="241">
        <v>37105</v>
      </c>
      <c r="D90" s="240">
        <v>0</v>
      </c>
      <c r="E90" s="182">
        <v>0</v>
      </c>
      <c r="F90" s="182">
        <v>0</v>
      </c>
      <c r="G90" s="198">
        <v>0</v>
      </c>
      <c r="H90" s="15">
        <v>12028</v>
      </c>
      <c r="I90" s="15">
        <v>16854</v>
      </c>
      <c r="J90" s="484">
        <v>0.71365847869941856</v>
      </c>
      <c r="K90" s="487">
        <v>0.33201354389500531</v>
      </c>
      <c r="L90" s="241">
        <v>0</v>
      </c>
      <c r="M90" s="186">
        <v>0</v>
      </c>
      <c r="N90" s="186">
        <v>846463.40055106278</v>
      </c>
      <c r="O90" s="423">
        <f t="shared" si="1"/>
        <v>846463.40055106278</v>
      </c>
      <c r="P90" s="50"/>
      <c r="Q90" s="50"/>
      <c r="R90" s="117"/>
      <c r="S90" s="117"/>
      <c r="T90" s="118"/>
    </row>
    <row r="91" spans="1:20" s="51" customFormat="1" x14ac:dyDescent="0.25">
      <c r="A91" s="149">
        <v>249</v>
      </c>
      <c r="B91" s="145" t="s">
        <v>101</v>
      </c>
      <c r="C91" s="241">
        <v>9486</v>
      </c>
      <c r="D91" s="240">
        <v>5.8900000000000001E-2</v>
      </c>
      <c r="E91" s="182">
        <v>0</v>
      </c>
      <c r="F91" s="182">
        <v>0</v>
      </c>
      <c r="G91" s="198">
        <v>0</v>
      </c>
      <c r="H91" s="15">
        <v>3287</v>
      </c>
      <c r="I91" s="15">
        <v>3414</v>
      </c>
      <c r="J91" s="484">
        <v>0.96280023432923256</v>
      </c>
      <c r="K91" s="487">
        <v>0.58115529952481926</v>
      </c>
      <c r="L91" s="241">
        <v>126495.43056000001</v>
      </c>
      <c r="M91" s="186">
        <v>0</v>
      </c>
      <c r="N91" s="186">
        <v>378787.17945950321</v>
      </c>
      <c r="O91" s="423">
        <f t="shared" si="1"/>
        <v>505282.61001950322</v>
      </c>
      <c r="P91" s="50"/>
      <c r="Q91" s="50"/>
      <c r="R91" s="117"/>
      <c r="S91" s="117"/>
      <c r="T91" s="118"/>
    </row>
    <row r="92" spans="1:20" s="51" customFormat="1" x14ac:dyDescent="0.25">
      <c r="A92" s="149">
        <v>250</v>
      </c>
      <c r="B92" s="145" t="s">
        <v>102</v>
      </c>
      <c r="C92" s="241">
        <v>1822</v>
      </c>
      <c r="D92" s="240">
        <v>0.63919999999999999</v>
      </c>
      <c r="E92" s="182">
        <v>0</v>
      </c>
      <c r="F92" s="182">
        <v>0</v>
      </c>
      <c r="G92" s="198">
        <v>0</v>
      </c>
      <c r="H92" s="15">
        <v>659</v>
      </c>
      <c r="I92" s="15">
        <v>731</v>
      </c>
      <c r="J92" s="484">
        <v>0.90150478796169631</v>
      </c>
      <c r="K92" s="487">
        <v>0.51985985315728311</v>
      </c>
      <c r="L92" s="241">
        <v>263670.51136</v>
      </c>
      <c r="M92" s="186">
        <v>0</v>
      </c>
      <c r="N92" s="186">
        <v>65081.057470016065</v>
      </c>
      <c r="O92" s="423">
        <f t="shared" si="1"/>
        <v>328751.56883001607</v>
      </c>
      <c r="P92" s="50"/>
      <c r="Q92" s="50"/>
      <c r="R92" s="117"/>
      <c r="S92" s="117"/>
      <c r="T92" s="118"/>
    </row>
    <row r="93" spans="1:20" s="51" customFormat="1" x14ac:dyDescent="0.25">
      <c r="A93" s="149">
        <v>256</v>
      </c>
      <c r="B93" s="145" t="s">
        <v>103</v>
      </c>
      <c r="C93" s="241">
        <v>1597</v>
      </c>
      <c r="D93" s="240">
        <v>1.3498000000000001</v>
      </c>
      <c r="E93" s="182">
        <v>0</v>
      </c>
      <c r="F93" s="182">
        <v>1</v>
      </c>
      <c r="G93" s="198">
        <v>6.2617407639323729E-4</v>
      </c>
      <c r="H93" s="15">
        <v>433</v>
      </c>
      <c r="I93" s="15">
        <v>518</v>
      </c>
      <c r="J93" s="484">
        <v>0.8359073359073359</v>
      </c>
      <c r="K93" s="487">
        <v>0.45426240110292265</v>
      </c>
      <c r="L93" s="241">
        <v>732052.15176000004</v>
      </c>
      <c r="M93" s="186">
        <v>0</v>
      </c>
      <c r="N93" s="186">
        <v>49846.154218911557</v>
      </c>
      <c r="O93" s="423">
        <f t="shared" si="1"/>
        <v>781898.30597891158</v>
      </c>
      <c r="P93" s="50"/>
      <c r="Q93" s="50"/>
      <c r="R93" s="117"/>
      <c r="S93" s="117"/>
      <c r="T93" s="118"/>
    </row>
    <row r="94" spans="1:20" s="51" customFormat="1" x14ac:dyDescent="0.25">
      <c r="A94" s="149">
        <v>257</v>
      </c>
      <c r="B94" s="145" t="s">
        <v>104</v>
      </c>
      <c r="C94" s="241">
        <v>40082</v>
      </c>
      <c r="D94" s="240">
        <v>0</v>
      </c>
      <c r="E94" s="182">
        <v>0</v>
      </c>
      <c r="F94" s="182">
        <v>8</v>
      </c>
      <c r="G94" s="198">
        <v>1.9959083878049998E-4</v>
      </c>
      <c r="H94" s="15">
        <v>10860</v>
      </c>
      <c r="I94" s="15">
        <v>18387</v>
      </c>
      <c r="J94" s="484">
        <v>0.59063468755098714</v>
      </c>
      <c r="K94" s="487">
        <v>0.20898975274657389</v>
      </c>
      <c r="L94" s="241">
        <v>0</v>
      </c>
      <c r="M94" s="186">
        <v>0</v>
      </c>
      <c r="N94" s="186">
        <v>575564.93069340347</v>
      </c>
      <c r="O94" s="423">
        <f t="shared" si="1"/>
        <v>575564.93069340347</v>
      </c>
      <c r="P94" s="50"/>
      <c r="Q94" s="50"/>
      <c r="R94" s="117"/>
      <c r="S94" s="117"/>
      <c r="T94" s="118"/>
    </row>
    <row r="95" spans="1:20" s="51" customFormat="1" x14ac:dyDescent="0.25">
      <c r="A95" s="149">
        <v>260</v>
      </c>
      <c r="B95" s="145" t="s">
        <v>105</v>
      </c>
      <c r="C95" s="241">
        <v>9933</v>
      </c>
      <c r="D95" s="240">
        <v>0.72119999999999995</v>
      </c>
      <c r="E95" s="182">
        <v>0</v>
      </c>
      <c r="F95" s="182">
        <v>1</v>
      </c>
      <c r="G95" s="198">
        <v>1.0067451927917044E-4</v>
      </c>
      <c r="H95" s="15">
        <v>3428</v>
      </c>
      <c r="I95" s="15">
        <v>3429</v>
      </c>
      <c r="J95" s="484">
        <v>0.99970836978710997</v>
      </c>
      <c r="K95" s="487">
        <v>0.61806343498269678</v>
      </c>
      <c r="L95" s="241">
        <v>1621857.0614399998</v>
      </c>
      <c r="M95" s="186">
        <v>0</v>
      </c>
      <c r="N95" s="186">
        <v>421826.08788922761</v>
      </c>
      <c r="O95" s="423">
        <f t="shared" si="1"/>
        <v>2043683.1493292274</v>
      </c>
      <c r="P95" s="50"/>
      <c r="Q95" s="50"/>
      <c r="R95" s="117"/>
      <c r="S95" s="117"/>
      <c r="T95" s="118"/>
    </row>
    <row r="96" spans="1:20" s="51" customFormat="1" x14ac:dyDescent="0.25">
      <c r="A96" s="149">
        <v>261</v>
      </c>
      <c r="B96" s="145" t="s">
        <v>106</v>
      </c>
      <c r="C96" s="241">
        <v>6436</v>
      </c>
      <c r="D96" s="240">
        <v>1.5759000000000001</v>
      </c>
      <c r="E96" s="182">
        <v>0</v>
      </c>
      <c r="F96" s="182">
        <v>20</v>
      </c>
      <c r="G96" s="198">
        <v>3.1075201988812928E-3</v>
      </c>
      <c r="H96" s="15">
        <v>3393</v>
      </c>
      <c r="I96" s="15">
        <v>3107</v>
      </c>
      <c r="J96" s="484">
        <v>1.0920502092050208</v>
      </c>
      <c r="K96" s="487">
        <v>0.71040527440060752</v>
      </c>
      <c r="L96" s="241">
        <v>6888780.838080002</v>
      </c>
      <c r="M96" s="186">
        <v>0</v>
      </c>
      <c r="N96" s="186">
        <v>314153.68705656711</v>
      </c>
      <c r="O96" s="423">
        <f t="shared" si="1"/>
        <v>7202934.5251365695</v>
      </c>
      <c r="P96" s="50"/>
      <c r="Q96" s="50"/>
      <c r="R96" s="117"/>
      <c r="S96" s="117"/>
      <c r="T96" s="118"/>
    </row>
    <row r="97" spans="1:20" s="51" customFormat="1" x14ac:dyDescent="0.25">
      <c r="A97" s="149">
        <v>263</v>
      </c>
      <c r="B97" s="145" t="s">
        <v>107</v>
      </c>
      <c r="C97" s="241">
        <v>7854</v>
      </c>
      <c r="D97" s="240">
        <v>0.4355</v>
      </c>
      <c r="E97" s="182">
        <v>0</v>
      </c>
      <c r="F97" s="182">
        <v>0</v>
      </c>
      <c r="G97" s="198">
        <v>0</v>
      </c>
      <c r="H97" s="15">
        <v>2479</v>
      </c>
      <c r="I97" s="15">
        <v>2927</v>
      </c>
      <c r="J97" s="484">
        <v>0.84694226170140074</v>
      </c>
      <c r="K97" s="487">
        <v>0.4652973268969875</v>
      </c>
      <c r="L97" s="241">
        <v>774382.40879999998</v>
      </c>
      <c r="M97" s="186">
        <v>0</v>
      </c>
      <c r="N97" s="186">
        <v>251096.93006639663</v>
      </c>
      <c r="O97" s="423">
        <f t="shared" si="1"/>
        <v>1025479.3388663966</v>
      </c>
      <c r="P97" s="50"/>
      <c r="Q97" s="50"/>
      <c r="R97" s="117"/>
      <c r="S97" s="117"/>
      <c r="T97" s="118"/>
    </row>
    <row r="98" spans="1:20" s="51" customFormat="1" x14ac:dyDescent="0.25">
      <c r="A98" s="149">
        <v>265</v>
      </c>
      <c r="B98" s="145" t="s">
        <v>108</v>
      </c>
      <c r="C98" s="241">
        <v>1107</v>
      </c>
      <c r="D98" s="240">
        <v>1.2539</v>
      </c>
      <c r="E98" s="182">
        <v>0</v>
      </c>
      <c r="F98" s="182">
        <v>0</v>
      </c>
      <c r="G98" s="198">
        <v>0</v>
      </c>
      <c r="H98" s="15">
        <v>222</v>
      </c>
      <c r="I98" s="15">
        <v>333</v>
      </c>
      <c r="J98" s="484">
        <v>0.66666666666666663</v>
      </c>
      <c r="K98" s="487">
        <v>0.28502173186225338</v>
      </c>
      <c r="L98" s="241">
        <v>471387.65508</v>
      </c>
      <c r="M98" s="186">
        <v>0</v>
      </c>
      <c r="N98" s="186">
        <v>21679.314418254758</v>
      </c>
      <c r="O98" s="423">
        <f t="shared" si="1"/>
        <v>493066.96949825477</v>
      </c>
      <c r="P98" s="50"/>
      <c r="Q98" s="50"/>
      <c r="R98" s="117"/>
      <c r="S98" s="117"/>
      <c r="T98" s="118"/>
    </row>
    <row r="99" spans="1:20" s="51" customFormat="1" x14ac:dyDescent="0.25">
      <c r="A99" s="149">
        <v>271</v>
      </c>
      <c r="B99" s="145" t="s">
        <v>109</v>
      </c>
      <c r="C99" s="241">
        <v>7013</v>
      </c>
      <c r="D99" s="240">
        <v>0</v>
      </c>
      <c r="E99" s="182">
        <v>0</v>
      </c>
      <c r="F99" s="182">
        <v>0</v>
      </c>
      <c r="G99" s="198">
        <v>0</v>
      </c>
      <c r="H99" s="15">
        <v>2329</v>
      </c>
      <c r="I99" s="15">
        <v>2748</v>
      </c>
      <c r="J99" s="484">
        <v>0.84752547307132464</v>
      </c>
      <c r="K99" s="487">
        <v>0.46588053826691139</v>
      </c>
      <c r="L99" s="241">
        <v>0</v>
      </c>
      <c r="M99" s="186">
        <v>0</v>
      </c>
      <c r="N99" s="186">
        <v>224490.70096343252</v>
      </c>
      <c r="O99" s="423">
        <f t="shared" si="1"/>
        <v>224490.70096343252</v>
      </c>
      <c r="P99" s="50"/>
      <c r="Q99" s="50"/>
      <c r="R99" s="117"/>
      <c r="S99" s="117"/>
      <c r="T99" s="118"/>
    </row>
    <row r="100" spans="1:20" s="51" customFormat="1" x14ac:dyDescent="0.25">
      <c r="A100" s="149">
        <v>272</v>
      </c>
      <c r="B100" s="145" t="s">
        <v>110</v>
      </c>
      <c r="C100" s="241">
        <v>47772</v>
      </c>
      <c r="D100" s="240">
        <v>0</v>
      </c>
      <c r="E100" s="182">
        <v>0</v>
      </c>
      <c r="F100" s="182">
        <v>0</v>
      </c>
      <c r="G100" s="198">
        <v>0</v>
      </c>
      <c r="H100" s="15">
        <v>21040</v>
      </c>
      <c r="I100" s="15">
        <v>20034</v>
      </c>
      <c r="J100" s="484">
        <v>1.0502146351202954</v>
      </c>
      <c r="K100" s="487">
        <v>0.66856970031588214</v>
      </c>
      <c r="L100" s="241">
        <v>0</v>
      </c>
      <c r="M100" s="186">
        <v>0</v>
      </c>
      <c r="N100" s="186">
        <v>2194522.6245210199</v>
      </c>
      <c r="O100" s="423">
        <f t="shared" si="1"/>
        <v>2194522.6245210199</v>
      </c>
      <c r="P100" s="50"/>
      <c r="Q100" s="50"/>
      <c r="R100" s="117"/>
      <c r="S100" s="117"/>
      <c r="T100" s="118"/>
    </row>
    <row r="101" spans="1:20" s="51" customFormat="1" x14ac:dyDescent="0.25">
      <c r="A101" s="149">
        <v>273</v>
      </c>
      <c r="B101" s="145" t="s">
        <v>111</v>
      </c>
      <c r="C101" s="241">
        <v>3925</v>
      </c>
      <c r="D101" s="240">
        <v>1.7234</v>
      </c>
      <c r="E101" s="182">
        <v>0</v>
      </c>
      <c r="F101" s="182">
        <v>3</v>
      </c>
      <c r="G101" s="198">
        <v>7.6433121019108278E-4</v>
      </c>
      <c r="H101" s="15">
        <v>1519</v>
      </c>
      <c r="I101" s="15">
        <v>1626</v>
      </c>
      <c r="J101" s="484">
        <v>0.93419434194341944</v>
      </c>
      <c r="K101" s="487">
        <v>0.55254940713900624</v>
      </c>
      <c r="L101" s="241">
        <v>4594343.1239999998</v>
      </c>
      <c r="M101" s="186">
        <v>0</v>
      </c>
      <c r="N101" s="186">
        <v>149015.25382574537</v>
      </c>
      <c r="O101" s="423">
        <f t="shared" si="1"/>
        <v>4743358.3778257454</v>
      </c>
      <c r="P101" s="50"/>
      <c r="Q101" s="50"/>
      <c r="R101" s="117"/>
      <c r="S101" s="117"/>
      <c r="T101" s="118"/>
    </row>
    <row r="102" spans="1:20" s="51" customFormat="1" x14ac:dyDescent="0.25">
      <c r="A102" s="149">
        <v>275</v>
      </c>
      <c r="B102" s="145" t="s">
        <v>112</v>
      </c>
      <c r="C102" s="241">
        <v>2593</v>
      </c>
      <c r="D102" s="240">
        <v>0.28710000000000002</v>
      </c>
      <c r="E102" s="182">
        <v>0</v>
      </c>
      <c r="F102" s="182">
        <v>0</v>
      </c>
      <c r="G102" s="198">
        <v>0</v>
      </c>
      <c r="H102" s="15">
        <v>776</v>
      </c>
      <c r="I102" s="15">
        <v>997</v>
      </c>
      <c r="J102" s="484">
        <v>0.77833500501504516</v>
      </c>
      <c r="K102" s="487">
        <v>0.39669007021063191</v>
      </c>
      <c r="L102" s="241">
        <v>168543.54792000001</v>
      </c>
      <c r="M102" s="186">
        <v>0</v>
      </c>
      <c r="N102" s="186">
        <v>70676.298259779331</v>
      </c>
      <c r="O102" s="423">
        <f t="shared" si="1"/>
        <v>239219.84617977933</v>
      </c>
      <c r="P102" s="50"/>
      <c r="Q102" s="50"/>
      <c r="R102" s="117"/>
      <c r="S102" s="117"/>
      <c r="T102" s="118"/>
    </row>
    <row r="103" spans="1:20" s="51" customFormat="1" x14ac:dyDescent="0.25">
      <c r="A103" s="149">
        <v>276</v>
      </c>
      <c r="B103" s="145" t="s">
        <v>113</v>
      </c>
      <c r="C103" s="241">
        <v>14857</v>
      </c>
      <c r="D103" s="240">
        <v>0</v>
      </c>
      <c r="E103" s="182">
        <v>0</v>
      </c>
      <c r="F103" s="182">
        <v>0</v>
      </c>
      <c r="G103" s="198">
        <v>0</v>
      </c>
      <c r="H103" s="15">
        <v>3374</v>
      </c>
      <c r="I103" s="15">
        <v>6576</v>
      </c>
      <c r="J103" s="484">
        <v>0.51307785888077861</v>
      </c>
      <c r="K103" s="487">
        <v>0.13143292407636537</v>
      </c>
      <c r="L103" s="241">
        <v>0</v>
      </c>
      <c r="M103" s="186">
        <v>0</v>
      </c>
      <c r="N103" s="186">
        <v>134169.94506080591</v>
      </c>
      <c r="O103" s="423">
        <f t="shared" si="1"/>
        <v>134169.94506080591</v>
      </c>
      <c r="P103" s="50"/>
      <c r="Q103" s="50"/>
      <c r="R103" s="117"/>
      <c r="S103" s="117"/>
      <c r="T103" s="118"/>
    </row>
    <row r="104" spans="1:20" s="51" customFormat="1" x14ac:dyDescent="0.25">
      <c r="A104" s="149">
        <v>280</v>
      </c>
      <c r="B104" s="145" t="s">
        <v>114</v>
      </c>
      <c r="C104" s="241">
        <v>2068</v>
      </c>
      <c r="D104" s="240">
        <v>0.37009999999999998</v>
      </c>
      <c r="E104" s="182">
        <v>0</v>
      </c>
      <c r="F104" s="182">
        <v>0</v>
      </c>
      <c r="G104" s="198">
        <v>0</v>
      </c>
      <c r="H104" s="15">
        <v>711</v>
      </c>
      <c r="I104" s="15">
        <v>931</v>
      </c>
      <c r="J104" s="484">
        <v>0.76369495166487644</v>
      </c>
      <c r="K104" s="487">
        <v>0.38205001686046319</v>
      </c>
      <c r="L104" s="241">
        <v>173279.04352000001</v>
      </c>
      <c r="M104" s="186">
        <v>0</v>
      </c>
      <c r="N104" s="186">
        <v>54286.35796974165</v>
      </c>
      <c r="O104" s="423">
        <f t="shared" si="1"/>
        <v>227565.40148974166</v>
      </c>
      <c r="P104" s="50"/>
      <c r="Q104" s="50"/>
      <c r="R104" s="117"/>
      <c r="S104" s="117"/>
      <c r="T104" s="118"/>
    </row>
    <row r="105" spans="1:20" s="51" customFormat="1" x14ac:dyDescent="0.25">
      <c r="A105" s="149">
        <v>284</v>
      </c>
      <c r="B105" s="145" t="s">
        <v>115</v>
      </c>
      <c r="C105" s="241">
        <v>2292</v>
      </c>
      <c r="D105" s="240">
        <v>0</v>
      </c>
      <c r="E105" s="182">
        <v>0</v>
      </c>
      <c r="F105" s="182">
        <v>0</v>
      </c>
      <c r="G105" s="198">
        <v>0</v>
      </c>
      <c r="H105" s="15">
        <v>932</v>
      </c>
      <c r="I105" s="15">
        <v>903</v>
      </c>
      <c r="J105" s="484">
        <v>1.0321151716500554</v>
      </c>
      <c r="K105" s="487">
        <v>0.65047023684564209</v>
      </c>
      <c r="L105" s="241">
        <v>0</v>
      </c>
      <c r="M105" s="186">
        <v>0</v>
      </c>
      <c r="N105" s="186">
        <v>102438.21245963803</v>
      </c>
      <c r="O105" s="423">
        <f t="shared" si="1"/>
        <v>102438.21245963803</v>
      </c>
      <c r="P105" s="50"/>
      <c r="Q105" s="50"/>
      <c r="R105" s="117"/>
      <c r="S105" s="117"/>
      <c r="T105" s="118"/>
    </row>
    <row r="106" spans="1:20" s="51" customFormat="1" x14ac:dyDescent="0.25">
      <c r="A106" s="149">
        <v>285</v>
      </c>
      <c r="B106" s="145" t="s">
        <v>116</v>
      </c>
      <c r="C106" s="241">
        <v>51668</v>
      </c>
      <c r="D106" s="240">
        <v>0</v>
      </c>
      <c r="E106" s="182">
        <v>0</v>
      </c>
      <c r="F106" s="182">
        <v>2</v>
      </c>
      <c r="G106" s="198">
        <v>3.8708678485716499E-5</v>
      </c>
      <c r="H106" s="15">
        <v>22087</v>
      </c>
      <c r="I106" s="15">
        <v>19924</v>
      </c>
      <c r="J106" s="484">
        <v>1.1085625376430435</v>
      </c>
      <c r="K106" s="487">
        <v>0.72691760283863016</v>
      </c>
      <c r="L106" s="241">
        <v>0</v>
      </c>
      <c r="M106" s="186">
        <v>0</v>
      </c>
      <c r="N106" s="186">
        <v>2580636.2007151721</v>
      </c>
      <c r="O106" s="423">
        <f t="shared" si="1"/>
        <v>2580636.2007151721</v>
      </c>
      <c r="P106" s="50"/>
      <c r="Q106" s="50"/>
      <c r="R106" s="117"/>
      <c r="S106" s="117"/>
      <c r="T106" s="118"/>
    </row>
    <row r="107" spans="1:20" s="51" customFormat="1" x14ac:dyDescent="0.25">
      <c r="A107" s="149">
        <v>286</v>
      </c>
      <c r="B107" s="145" t="s">
        <v>117</v>
      </c>
      <c r="C107" s="241">
        <v>81187</v>
      </c>
      <c r="D107" s="240">
        <v>0</v>
      </c>
      <c r="E107" s="182">
        <v>0</v>
      </c>
      <c r="F107" s="182">
        <v>1</v>
      </c>
      <c r="G107" s="198">
        <v>1.2317242908347395E-5</v>
      </c>
      <c r="H107" s="15">
        <v>31427</v>
      </c>
      <c r="I107" s="15">
        <v>32407</v>
      </c>
      <c r="J107" s="484">
        <v>0.96975961983522074</v>
      </c>
      <c r="K107" s="487">
        <v>0.58811468503080744</v>
      </c>
      <c r="L107" s="241">
        <v>0</v>
      </c>
      <c r="M107" s="186">
        <v>0</v>
      </c>
      <c r="N107" s="186">
        <v>3280714.711007392</v>
      </c>
      <c r="O107" s="423">
        <f t="shared" si="1"/>
        <v>3280714.711007392</v>
      </c>
      <c r="P107" s="50"/>
      <c r="Q107" s="50"/>
      <c r="R107" s="117"/>
      <c r="S107" s="117"/>
      <c r="T107" s="118"/>
    </row>
    <row r="108" spans="1:20" s="51" customFormat="1" x14ac:dyDescent="0.25">
      <c r="A108" s="149">
        <v>287</v>
      </c>
      <c r="B108" s="145" t="s">
        <v>118</v>
      </c>
      <c r="C108" s="241">
        <v>6404</v>
      </c>
      <c r="D108" s="240">
        <v>0.56210000000000004</v>
      </c>
      <c r="E108" s="182">
        <v>0</v>
      </c>
      <c r="F108" s="182">
        <v>0</v>
      </c>
      <c r="G108" s="198">
        <v>0</v>
      </c>
      <c r="H108" s="15">
        <v>2394</v>
      </c>
      <c r="I108" s="15">
        <v>2568</v>
      </c>
      <c r="J108" s="484">
        <v>0.93224299065420557</v>
      </c>
      <c r="K108" s="487">
        <v>0.55059805584979227</v>
      </c>
      <c r="L108" s="241">
        <v>814969.45376000018</v>
      </c>
      <c r="M108" s="186">
        <v>0</v>
      </c>
      <c r="N108" s="186">
        <v>242273.51784128079</v>
      </c>
      <c r="O108" s="423">
        <f t="shared" si="1"/>
        <v>1057242.9716012808</v>
      </c>
      <c r="P108" s="50"/>
      <c r="Q108" s="50"/>
      <c r="R108" s="117"/>
      <c r="S108" s="117"/>
      <c r="T108" s="118"/>
    </row>
    <row r="109" spans="1:20" s="51" customFormat="1" x14ac:dyDescent="0.25">
      <c r="A109" s="149">
        <v>288</v>
      </c>
      <c r="B109" s="145" t="s">
        <v>119</v>
      </c>
      <c r="C109" s="241">
        <v>6416</v>
      </c>
      <c r="D109" s="240">
        <v>0</v>
      </c>
      <c r="E109" s="182">
        <v>0</v>
      </c>
      <c r="F109" s="182">
        <v>0</v>
      </c>
      <c r="G109" s="198">
        <v>0</v>
      </c>
      <c r="H109" s="15">
        <v>2397</v>
      </c>
      <c r="I109" s="15">
        <v>2875</v>
      </c>
      <c r="J109" s="484">
        <v>0.83373913043478265</v>
      </c>
      <c r="K109" s="487">
        <v>0.4520941956303694</v>
      </c>
      <c r="L109" s="241">
        <v>0</v>
      </c>
      <c r="M109" s="186">
        <v>0</v>
      </c>
      <c r="N109" s="186">
        <v>199302.72423818934</v>
      </c>
      <c r="O109" s="423">
        <f t="shared" si="1"/>
        <v>199302.72423818934</v>
      </c>
      <c r="P109" s="50"/>
      <c r="Q109" s="50"/>
      <c r="R109" s="117"/>
      <c r="S109" s="117"/>
      <c r="T109" s="118"/>
    </row>
    <row r="110" spans="1:20" s="51" customFormat="1" x14ac:dyDescent="0.25">
      <c r="A110" s="149">
        <v>290</v>
      </c>
      <c r="B110" s="145" t="s">
        <v>120</v>
      </c>
      <c r="C110" s="241">
        <v>8042</v>
      </c>
      <c r="D110" s="240">
        <v>1.3682000000000001</v>
      </c>
      <c r="E110" s="182">
        <v>0</v>
      </c>
      <c r="F110" s="182">
        <v>0</v>
      </c>
      <c r="G110" s="198">
        <v>0</v>
      </c>
      <c r="H110" s="15">
        <v>2732</v>
      </c>
      <c r="I110" s="15">
        <v>2810</v>
      </c>
      <c r="J110" s="484">
        <v>0.9722419928825623</v>
      </c>
      <c r="K110" s="487">
        <v>0.590597058078149</v>
      </c>
      <c r="L110" s="241">
        <v>3736640.6702400008</v>
      </c>
      <c r="M110" s="186">
        <v>0</v>
      </c>
      <c r="N110" s="186">
        <v>326343.74768654001</v>
      </c>
      <c r="O110" s="423">
        <f t="shared" si="1"/>
        <v>4062984.4179265406</v>
      </c>
      <c r="P110" s="50"/>
      <c r="Q110" s="50"/>
      <c r="R110" s="117"/>
      <c r="S110" s="117"/>
      <c r="T110" s="118"/>
    </row>
    <row r="111" spans="1:20" s="51" customFormat="1" x14ac:dyDescent="0.25">
      <c r="A111" s="149">
        <v>291</v>
      </c>
      <c r="B111" s="145" t="s">
        <v>121</v>
      </c>
      <c r="C111" s="241">
        <v>2161</v>
      </c>
      <c r="D111" s="240">
        <v>0.81340000000000001</v>
      </c>
      <c r="E111" s="182">
        <v>0</v>
      </c>
      <c r="F111" s="182">
        <v>2</v>
      </c>
      <c r="G111" s="198">
        <v>9.254974548819991E-4</v>
      </c>
      <c r="H111" s="15">
        <v>583</v>
      </c>
      <c r="I111" s="15">
        <v>704</v>
      </c>
      <c r="J111" s="484">
        <v>0.828125</v>
      </c>
      <c r="K111" s="487">
        <v>0.44648006519558675</v>
      </c>
      <c r="L111" s="241">
        <v>397956.27536000003</v>
      </c>
      <c r="M111" s="186">
        <v>0</v>
      </c>
      <c r="N111" s="186">
        <v>66294.391449191316</v>
      </c>
      <c r="O111" s="423">
        <f t="shared" si="1"/>
        <v>464250.66680919135</v>
      </c>
      <c r="P111" s="50"/>
      <c r="Q111" s="50"/>
      <c r="R111" s="117"/>
      <c r="S111" s="117"/>
      <c r="T111" s="118"/>
    </row>
    <row r="112" spans="1:20" s="51" customFormat="1" x14ac:dyDescent="0.25">
      <c r="A112" s="149">
        <v>297</v>
      </c>
      <c r="B112" s="145" t="s">
        <v>122</v>
      </c>
      <c r="C112" s="241">
        <v>120210</v>
      </c>
      <c r="D112" s="240">
        <v>0</v>
      </c>
      <c r="E112" s="182">
        <v>0</v>
      </c>
      <c r="F112" s="182">
        <v>1</v>
      </c>
      <c r="G112" s="198">
        <v>8.3187754762498962E-6</v>
      </c>
      <c r="H112" s="15">
        <v>52932</v>
      </c>
      <c r="I112" s="15">
        <v>50874</v>
      </c>
      <c r="J112" s="484">
        <v>1.0404528835947635</v>
      </c>
      <c r="K112" s="487">
        <v>0.65880794879035021</v>
      </c>
      <c r="L112" s="241">
        <v>0</v>
      </c>
      <c r="M112" s="186">
        <v>0</v>
      </c>
      <c r="N112" s="186">
        <v>5441509.3051400855</v>
      </c>
      <c r="O112" s="423">
        <f t="shared" si="1"/>
        <v>5441509.3051400855</v>
      </c>
      <c r="P112" s="50"/>
      <c r="Q112" s="50"/>
      <c r="R112" s="117"/>
      <c r="S112" s="117"/>
      <c r="T112" s="118"/>
    </row>
    <row r="113" spans="1:20" s="51" customFormat="1" x14ac:dyDescent="0.25">
      <c r="A113" s="149">
        <v>300</v>
      </c>
      <c r="B113" s="145" t="s">
        <v>123</v>
      </c>
      <c r="C113" s="241">
        <v>3534</v>
      </c>
      <c r="D113" s="240">
        <v>0</v>
      </c>
      <c r="E113" s="182">
        <v>0</v>
      </c>
      <c r="F113" s="182">
        <v>0</v>
      </c>
      <c r="G113" s="198">
        <v>0</v>
      </c>
      <c r="H113" s="15">
        <v>1306</v>
      </c>
      <c r="I113" s="15">
        <v>1379</v>
      </c>
      <c r="J113" s="484">
        <v>0.94706308919506887</v>
      </c>
      <c r="K113" s="487">
        <v>0.56541815439065557</v>
      </c>
      <c r="L113" s="241">
        <v>0</v>
      </c>
      <c r="M113" s="186">
        <v>0</v>
      </c>
      <c r="N113" s="186">
        <v>137295.48082583499</v>
      </c>
      <c r="O113" s="423">
        <f t="shared" si="1"/>
        <v>137295.48082583499</v>
      </c>
      <c r="P113" s="50"/>
      <c r="Q113" s="50"/>
      <c r="R113" s="117"/>
      <c r="S113" s="117"/>
      <c r="T113" s="118"/>
    </row>
    <row r="114" spans="1:20" s="51" customFormat="1" x14ac:dyDescent="0.25">
      <c r="A114" s="149">
        <v>301</v>
      </c>
      <c r="B114" s="145" t="s">
        <v>124</v>
      </c>
      <c r="C114" s="241">
        <v>20456</v>
      </c>
      <c r="D114" s="240">
        <v>0</v>
      </c>
      <c r="E114" s="182">
        <v>0</v>
      </c>
      <c r="F114" s="182">
        <v>0</v>
      </c>
      <c r="G114" s="198">
        <v>0</v>
      </c>
      <c r="H114" s="15">
        <v>7267</v>
      </c>
      <c r="I114" s="15">
        <v>8121</v>
      </c>
      <c r="J114" s="484">
        <v>0.89484053687969467</v>
      </c>
      <c r="K114" s="487">
        <v>0.51319560207528148</v>
      </c>
      <c r="L114" s="241">
        <v>0</v>
      </c>
      <c r="M114" s="186">
        <v>0</v>
      </c>
      <c r="N114" s="186">
        <v>721312.71780912997</v>
      </c>
      <c r="O114" s="423">
        <f t="shared" si="1"/>
        <v>721312.71780912997</v>
      </c>
      <c r="P114" s="50"/>
      <c r="Q114" s="50"/>
      <c r="R114" s="117"/>
      <c r="S114" s="117"/>
      <c r="T114" s="118"/>
    </row>
    <row r="115" spans="1:20" s="111" customFormat="1" x14ac:dyDescent="0.25">
      <c r="A115" s="145">
        <v>304</v>
      </c>
      <c r="B115" s="145" t="s">
        <v>125</v>
      </c>
      <c r="C115" s="241">
        <v>962</v>
      </c>
      <c r="D115" s="240">
        <v>0.54430000000000001</v>
      </c>
      <c r="E115" s="182">
        <v>0</v>
      </c>
      <c r="F115" s="182">
        <v>0</v>
      </c>
      <c r="G115" s="198">
        <v>0</v>
      </c>
      <c r="H115" s="15">
        <v>279</v>
      </c>
      <c r="I115" s="15">
        <v>348</v>
      </c>
      <c r="J115" s="484">
        <v>0.80172413793103448</v>
      </c>
      <c r="K115" s="487">
        <v>0.42007920312662123</v>
      </c>
      <c r="L115" s="241">
        <v>118546.79824000002</v>
      </c>
      <c r="M115" s="186">
        <v>0</v>
      </c>
      <c r="N115" s="186">
        <v>27766.823649050599</v>
      </c>
      <c r="O115" s="423">
        <f t="shared" si="1"/>
        <v>146313.62188905061</v>
      </c>
      <c r="P115" s="66"/>
      <c r="Q115" s="66"/>
      <c r="R115" s="116"/>
      <c r="S115" s="117"/>
      <c r="T115" s="118"/>
    </row>
    <row r="116" spans="1:20" s="51" customFormat="1" x14ac:dyDescent="0.25">
      <c r="A116" s="149">
        <v>305</v>
      </c>
      <c r="B116" s="145" t="s">
        <v>126</v>
      </c>
      <c r="C116" s="241">
        <v>15213</v>
      </c>
      <c r="D116" s="240">
        <v>0.82040000000000002</v>
      </c>
      <c r="E116" s="182">
        <v>0</v>
      </c>
      <c r="F116" s="182">
        <v>6</v>
      </c>
      <c r="G116" s="198">
        <v>3.9439952672056796E-4</v>
      </c>
      <c r="H116" s="15">
        <v>6055</v>
      </c>
      <c r="I116" s="15">
        <v>5917</v>
      </c>
      <c r="J116" s="484">
        <v>1.0233226297110023</v>
      </c>
      <c r="K116" s="487">
        <v>0.64167769490658899</v>
      </c>
      <c r="L116" s="241">
        <v>2825640.7132799998</v>
      </c>
      <c r="M116" s="186">
        <v>0</v>
      </c>
      <c r="N116" s="186">
        <v>670736.21690630366</v>
      </c>
      <c r="O116" s="423">
        <f t="shared" si="1"/>
        <v>3496376.9301863033</v>
      </c>
      <c r="P116" s="50"/>
      <c r="Q116" s="50"/>
      <c r="R116" s="117"/>
      <c r="S116" s="117"/>
      <c r="T116" s="118"/>
    </row>
    <row r="117" spans="1:20" s="51" customFormat="1" x14ac:dyDescent="0.25">
      <c r="A117" s="149">
        <v>309</v>
      </c>
      <c r="B117" s="145" t="s">
        <v>127</v>
      </c>
      <c r="C117" s="241">
        <v>6552</v>
      </c>
      <c r="D117" s="240">
        <v>0.13869999999999999</v>
      </c>
      <c r="E117" s="182">
        <v>0</v>
      </c>
      <c r="F117" s="182">
        <v>0</v>
      </c>
      <c r="G117" s="198">
        <v>0</v>
      </c>
      <c r="H117" s="15">
        <v>2413</v>
      </c>
      <c r="I117" s="15">
        <v>2183</v>
      </c>
      <c r="J117" s="484">
        <v>1.1053595968850207</v>
      </c>
      <c r="K117" s="487">
        <v>0.72371466208060742</v>
      </c>
      <c r="L117" s="241">
        <v>205743.80736000001</v>
      </c>
      <c r="M117" s="186">
        <v>0</v>
      </c>
      <c r="N117" s="186">
        <v>325807.59839557146</v>
      </c>
      <c r="O117" s="423">
        <f t="shared" si="1"/>
        <v>531551.40575557144</v>
      </c>
      <c r="P117" s="50"/>
      <c r="Q117" s="50"/>
      <c r="R117" s="117"/>
      <c r="S117" s="117"/>
      <c r="T117" s="118"/>
    </row>
    <row r="118" spans="1:20" s="51" customFormat="1" x14ac:dyDescent="0.25">
      <c r="A118" s="149">
        <v>312</v>
      </c>
      <c r="B118" s="145" t="s">
        <v>128</v>
      </c>
      <c r="C118" s="241">
        <v>1288</v>
      </c>
      <c r="D118" s="240">
        <v>0.94540000000000002</v>
      </c>
      <c r="E118" s="182">
        <v>0</v>
      </c>
      <c r="F118" s="182">
        <v>0</v>
      </c>
      <c r="G118" s="198">
        <v>0</v>
      </c>
      <c r="H118" s="15">
        <v>480</v>
      </c>
      <c r="I118" s="15">
        <v>459</v>
      </c>
      <c r="J118" s="484">
        <v>1.0457516339869282</v>
      </c>
      <c r="K118" s="487">
        <v>0.66410669918251486</v>
      </c>
      <c r="L118" s="241">
        <v>275681.66528000002</v>
      </c>
      <c r="M118" s="186">
        <v>0</v>
      </c>
      <c r="N118" s="186">
        <v>58772.4334354698</v>
      </c>
      <c r="O118" s="423">
        <f t="shared" si="1"/>
        <v>334454.09871546982</v>
      </c>
      <c r="P118" s="50"/>
      <c r="Q118" s="50"/>
      <c r="R118" s="117"/>
      <c r="S118" s="117"/>
      <c r="T118" s="118"/>
    </row>
    <row r="119" spans="1:20" s="51" customFormat="1" x14ac:dyDescent="0.25">
      <c r="A119" s="149">
        <v>316</v>
      </c>
      <c r="B119" s="145" t="s">
        <v>129</v>
      </c>
      <c r="C119" s="241">
        <v>4326</v>
      </c>
      <c r="D119" s="240">
        <v>0</v>
      </c>
      <c r="E119" s="182">
        <v>0</v>
      </c>
      <c r="F119" s="182">
        <v>0</v>
      </c>
      <c r="G119" s="198">
        <v>0</v>
      </c>
      <c r="H119" s="15">
        <v>1774</v>
      </c>
      <c r="I119" s="15">
        <v>1842</v>
      </c>
      <c r="J119" s="484">
        <v>0.96308360477741584</v>
      </c>
      <c r="K119" s="487">
        <v>0.58143866997300253</v>
      </c>
      <c r="L119" s="241">
        <v>0</v>
      </c>
      <c r="M119" s="186">
        <v>0</v>
      </c>
      <c r="N119" s="186">
        <v>172826.51628589348</v>
      </c>
      <c r="O119" s="423">
        <f t="shared" si="1"/>
        <v>172826.51628589348</v>
      </c>
      <c r="P119" s="50"/>
      <c r="Q119" s="50"/>
      <c r="R119" s="117"/>
      <c r="S119" s="117"/>
      <c r="T119" s="118"/>
    </row>
    <row r="120" spans="1:20" s="51" customFormat="1" x14ac:dyDescent="0.25">
      <c r="A120" s="149">
        <v>317</v>
      </c>
      <c r="B120" s="145" t="s">
        <v>130</v>
      </c>
      <c r="C120" s="241">
        <v>2538</v>
      </c>
      <c r="D120" s="240">
        <v>0.97929999999999995</v>
      </c>
      <c r="E120" s="182">
        <v>0</v>
      </c>
      <c r="F120" s="182">
        <v>0</v>
      </c>
      <c r="G120" s="198">
        <v>0</v>
      </c>
      <c r="H120" s="15">
        <v>946</v>
      </c>
      <c r="I120" s="15">
        <v>918</v>
      </c>
      <c r="J120" s="484">
        <v>1.0305010893246187</v>
      </c>
      <c r="K120" s="487">
        <v>0.6488561545202054</v>
      </c>
      <c r="L120" s="241">
        <v>562708.91376000002</v>
      </c>
      <c r="M120" s="186">
        <v>0</v>
      </c>
      <c r="N120" s="186">
        <v>113151.41638503743</v>
      </c>
      <c r="O120" s="423">
        <f t="shared" si="1"/>
        <v>675860.3301450375</v>
      </c>
      <c r="P120" s="50"/>
      <c r="Q120" s="50"/>
      <c r="R120" s="117"/>
      <c r="S120" s="117"/>
      <c r="T120" s="118"/>
    </row>
    <row r="121" spans="1:20" s="51" customFormat="1" x14ac:dyDescent="0.25">
      <c r="A121" s="149">
        <v>320</v>
      </c>
      <c r="B121" s="145" t="s">
        <v>131</v>
      </c>
      <c r="C121" s="241">
        <v>7191</v>
      </c>
      <c r="D121" s="240">
        <v>1.4036</v>
      </c>
      <c r="E121" s="182">
        <v>0</v>
      </c>
      <c r="F121" s="182">
        <v>2</v>
      </c>
      <c r="G121" s="198">
        <v>2.7812543457099149E-4</v>
      </c>
      <c r="H121" s="15">
        <v>2281</v>
      </c>
      <c r="I121" s="15">
        <v>2433</v>
      </c>
      <c r="J121" s="484">
        <v>0.93752568845047268</v>
      </c>
      <c r="K121" s="487">
        <v>0.55588075364605949</v>
      </c>
      <c r="L121" s="241">
        <v>3427680.4689600002</v>
      </c>
      <c r="M121" s="186">
        <v>0</v>
      </c>
      <c r="N121" s="186">
        <v>274657.12829850218</v>
      </c>
      <c r="O121" s="423">
        <f t="shared" si="1"/>
        <v>3702337.5972585026</v>
      </c>
      <c r="P121" s="50"/>
      <c r="Q121" s="50"/>
      <c r="R121" s="117"/>
      <c r="S121" s="117"/>
      <c r="T121" s="118"/>
    </row>
    <row r="122" spans="1:20" s="51" customFormat="1" x14ac:dyDescent="0.25">
      <c r="A122" s="149">
        <v>322</v>
      </c>
      <c r="B122" s="145" t="s">
        <v>132</v>
      </c>
      <c r="C122" s="241">
        <v>6609</v>
      </c>
      <c r="D122" s="240">
        <v>0.37969999999999998</v>
      </c>
      <c r="E122" s="182">
        <v>0</v>
      </c>
      <c r="F122" s="182">
        <v>0</v>
      </c>
      <c r="G122" s="198">
        <v>0</v>
      </c>
      <c r="H122" s="15">
        <v>2230</v>
      </c>
      <c r="I122" s="15">
        <v>2545</v>
      </c>
      <c r="J122" s="484">
        <v>0.87622789783889976</v>
      </c>
      <c r="K122" s="487">
        <v>0.49458296303448651</v>
      </c>
      <c r="L122" s="241">
        <v>568136.60472000006</v>
      </c>
      <c r="M122" s="186">
        <v>0</v>
      </c>
      <c r="N122" s="186">
        <v>224592.294733168</v>
      </c>
      <c r="O122" s="423">
        <f t="shared" si="1"/>
        <v>792728.89945316804</v>
      </c>
      <c r="P122" s="50"/>
      <c r="Q122" s="50"/>
      <c r="R122" s="117"/>
      <c r="S122" s="117"/>
      <c r="T122" s="118"/>
    </row>
    <row r="123" spans="1:20" s="51" customFormat="1" x14ac:dyDescent="0.25">
      <c r="A123" s="149">
        <v>398</v>
      </c>
      <c r="B123" s="145" t="s">
        <v>133</v>
      </c>
      <c r="C123" s="241">
        <v>119984</v>
      </c>
      <c r="D123" s="240">
        <v>0</v>
      </c>
      <c r="E123" s="182">
        <v>0</v>
      </c>
      <c r="F123" s="182">
        <v>21</v>
      </c>
      <c r="G123" s="198">
        <v>1.7502333644485931E-4</v>
      </c>
      <c r="H123" s="15">
        <v>51244</v>
      </c>
      <c r="I123" s="15">
        <v>48017</v>
      </c>
      <c r="J123" s="484">
        <v>1.0672053647666451</v>
      </c>
      <c r="K123" s="487">
        <v>0.68556042996223177</v>
      </c>
      <c r="L123" s="241">
        <v>0</v>
      </c>
      <c r="M123" s="186">
        <v>0</v>
      </c>
      <c r="N123" s="186">
        <v>5651829.1794103095</v>
      </c>
      <c r="O123" s="423">
        <f t="shared" si="1"/>
        <v>5651829.1794103095</v>
      </c>
      <c r="P123" s="50"/>
      <c r="Q123" s="50"/>
      <c r="R123" s="117"/>
      <c r="S123" s="117"/>
      <c r="T123" s="118"/>
    </row>
    <row r="124" spans="1:20" s="111" customFormat="1" x14ac:dyDescent="0.25">
      <c r="A124" s="145">
        <v>399</v>
      </c>
      <c r="B124" s="145" t="s">
        <v>134</v>
      </c>
      <c r="C124" s="241">
        <v>7996</v>
      </c>
      <c r="D124" s="240">
        <v>0</v>
      </c>
      <c r="E124" s="182">
        <v>0</v>
      </c>
      <c r="F124" s="182">
        <v>0</v>
      </c>
      <c r="G124" s="198">
        <v>0</v>
      </c>
      <c r="H124" s="15">
        <v>1799</v>
      </c>
      <c r="I124" s="15">
        <v>3448</v>
      </c>
      <c r="J124" s="484">
        <v>0.52175174013921111</v>
      </c>
      <c r="K124" s="487">
        <v>0.14010680533479786</v>
      </c>
      <c r="L124" s="241">
        <v>0</v>
      </c>
      <c r="M124" s="186">
        <v>0</v>
      </c>
      <c r="N124" s="186">
        <v>76975.401802053471</v>
      </c>
      <c r="O124" s="423">
        <f t="shared" si="1"/>
        <v>76975.401802053471</v>
      </c>
      <c r="P124" s="66"/>
      <c r="Q124" s="66"/>
      <c r="R124" s="116"/>
      <c r="S124" s="117"/>
      <c r="T124" s="118"/>
    </row>
    <row r="125" spans="1:20" s="51" customFormat="1" x14ac:dyDescent="0.25">
      <c r="A125" s="149">
        <v>400</v>
      </c>
      <c r="B125" s="145" t="s">
        <v>135</v>
      </c>
      <c r="C125" s="241">
        <v>8468</v>
      </c>
      <c r="D125" s="240">
        <v>0</v>
      </c>
      <c r="E125" s="182">
        <v>0</v>
      </c>
      <c r="F125" s="182">
        <v>0</v>
      </c>
      <c r="G125" s="198">
        <v>0</v>
      </c>
      <c r="H125" s="15">
        <v>3739</v>
      </c>
      <c r="I125" s="15">
        <v>3839</v>
      </c>
      <c r="J125" s="484">
        <v>0.97395154988278199</v>
      </c>
      <c r="K125" s="487">
        <v>0.59230661507836868</v>
      </c>
      <c r="L125" s="241">
        <v>0</v>
      </c>
      <c r="M125" s="186">
        <v>0</v>
      </c>
      <c r="N125" s="186">
        <v>344625.47753658995</v>
      </c>
      <c r="O125" s="423">
        <f t="shared" si="1"/>
        <v>344625.47753658995</v>
      </c>
      <c r="P125" s="50"/>
      <c r="Q125" s="50"/>
      <c r="R125" s="117"/>
      <c r="S125" s="117"/>
      <c r="T125" s="118"/>
    </row>
    <row r="126" spans="1:20" s="51" customFormat="1" x14ac:dyDescent="0.25">
      <c r="A126" s="149">
        <v>402</v>
      </c>
      <c r="B126" s="145" t="s">
        <v>136</v>
      </c>
      <c r="C126" s="241">
        <v>9358</v>
      </c>
      <c r="D126" s="240">
        <v>0</v>
      </c>
      <c r="E126" s="182">
        <v>0</v>
      </c>
      <c r="F126" s="182">
        <v>0</v>
      </c>
      <c r="G126" s="198">
        <v>0</v>
      </c>
      <c r="H126" s="15">
        <v>2975</v>
      </c>
      <c r="I126" s="15">
        <v>3695</v>
      </c>
      <c r="J126" s="484">
        <v>0.80514208389715836</v>
      </c>
      <c r="K126" s="487">
        <v>0.42349714909274511</v>
      </c>
      <c r="L126" s="241">
        <v>0</v>
      </c>
      <c r="M126" s="186">
        <v>0</v>
      </c>
      <c r="N126" s="186">
        <v>272303.6611303328</v>
      </c>
      <c r="O126" s="423">
        <f t="shared" si="1"/>
        <v>272303.6611303328</v>
      </c>
      <c r="P126" s="50"/>
      <c r="Q126" s="50"/>
      <c r="R126" s="117"/>
      <c r="S126" s="117"/>
      <c r="T126" s="118"/>
    </row>
    <row r="127" spans="1:20" s="51" customFormat="1" x14ac:dyDescent="0.25">
      <c r="A127" s="149">
        <v>403</v>
      </c>
      <c r="B127" s="145" t="s">
        <v>137</v>
      </c>
      <c r="C127" s="241">
        <v>2925</v>
      </c>
      <c r="D127" s="240">
        <v>0</v>
      </c>
      <c r="E127" s="182">
        <v>0</v>
      </c>
      <c r="F127" s="182">
        <v>0</v>
      </c>
      <c r="G127" s="198">
        <v>0</v>
      </c>
      <c r="H127" s="15">
        <v>1002</v>
      </c>
      <c r="I127" s="15">
        <v>1102</v>
      </c>
      <c r="J127" s="484">
        <v>0.90925589836660614</v>
      </c>
      <c r="K127" s="487">
        <v>0.52761096356219284</v>
      </c>
      <c r="L127" s="241">
        <v>0</v>
      </c>
      <c r="M127" s="186">
        <v>0</v>
      </c>
      <c r="N127" s="186">
        <v>106037.53672109792</v>
      </c>
      <c r="O127" s="423">
        <f t="shared" si="1"/>
        <v>106037.53672109792</v>
      </c>
      <c r="P127" s="50"/>
      <c r="Q127" s="50"/>
      <c r="R127" s="117"/>
      <c r="S127" s="117"/>
      <c r="T127" s="118"/>
    </row>
    <row r="128" spans="1:20" s="51" customFormat="1" x14ac:dyDescent="0.25">
      <c r="A128" s="149">
        <v>405</v>
      </c>
      <c r="B128" s="145" t="s">
        <v>138</v>
      </c>
      <c r="C128" s="241">
        <v>72662</v>
      </c>
      <c r="D128" s="240">
        <v>0</v>
      </c>
      <c r="E128" s="182">
        <v>0</v>
      </c>
      <c r="F128" s="182">
        <v>2</v>
      </c>
      <c r="G128" s="198">
        <v>2.7524703421320635E-5</v>
      </c>
      <c r="H128" s="15">
        <v>32260</v>
      </c>
      <c r="I128" s="15">
        <v>29679</v>
      </c>
      <c r="J128" s="484">
        <v>1.0869638464907847</v>
      </c>
      <c r="K128" s="487">
        <v>0.7053189116863714</v>
      </c>
      <c r="L128" s="241">
        <v>0</v>
      </c>
      <c r="M128" s="186">
        <v>0</v>
      </c>
      <c r="N128" s="186">
        <v>3521379.4445052259</v>
      </c>
      <c r="O128" s="423">
        <f t="shared" si="1"/>
        <v>3521379.4445052259</v>
      </c>
      <c r="P128" s="50"/>
      <c r="Q128" s="50"/>
      <c r="R128" s="117"/>
      <c r="S128" s="117"/>
      <c r="T128" s="118"/>
    </row>
    <row r="129" spans="1:20" s="51" customFormat="1" x14ac:dyDescent="0.25">
      <c r="A129" s="149">
        <v>407</v>
      </c>
      <c r="B129" s="145" t="s">
        <v>139</v>
      </c>
      <c r="C129" s="241">
        <v>2621</v>
      </c>
      <c r="D129" s="240">
        <v>0</v>
      </c>
      <c r="E129" s="182">
        <v>0</v>
      </c>
      <c r="F129" s="182">
        <v>0</v>
      </c>
      <c r="G129" s="198">
        <v>0</v>
      </c>
      <c r="H129" s="15">
        <v>917</v>
      </c>
      <c r="I129" s="15">
        <v>1082</v>
      </c>
      <c r="J129" s="484">
        <v>0.84750462107208868</v>
      </c>
      <c r="K129" s="487">
        <v>0.46585968626767543</v>
      </c>
      <c r="L129" s="241">
        <v>0</v>
      </c>
      <c r="M129" s="186">
        <v>0</v>
      </c>
      <c r="N129" s="186">
        <v>83896.163112887632</v>
      </c>
      <c r="O129" s="423">
        <f t="shared" si="1"/>
        <v>83896.163112887632</v>
      </c>
      <c r="P129" s="50"/>
      <c r="Q129" s="50"/>
      <c r="R129" s="117"/>
      <c r="S129" s="117"/>
      <c r="T129" s="118"/>
    </row>
    <row r="130" spans="1:20" s="51" customFormat="1" x14ac:dyDescent="0.25">
      <c r="A130" s="149">
        <v>408</v>
      </c>
      <c r="B130" s="145" t="s">
        <v>140</v>
      </c>
      <c r="C130" s="241">
        <v>14221</v>
      </c>
      <c r="D130" s="240">
        <v>0</v>
      </c>
      <c r="E130" s="182">
        <v>0</v>
      </c>
      <c r="F130" s="182">
        <v>0</v>
      </c>
      <c r="G130" s="198">
        <v>0</v>
      </c>
      <c r="H130" s="15">
        <v>4713</v>
      </c>
      <c r="I130" s="15">
        <v>5813</v>
      </c>
      <c r="J130" s="484">
        <v>0.81076896611044214</v>
      </c>
      <c r="K130" s="487">
        <v>0.42912403130602889</v>
      </c>
      <c r="L130" s="241">
        <v>0</v>
      </c>
      <c r="M130" s="186">
        <v>0</v>
      </c>
      <c r="N130" s="186">
        <v>419307.78046874062</v>
      </c>
      <c r="O130" s="423">
        <f t="shared" si="1"/>
        <v>419307.78046874062</v>
      </c>
      <c r="P130" s="50"/>
      <c r="Q130" s="50"/>
      <c r="R130" s="117"/>
      <c r="S130" s="117"/>
      <c r="T130" s="118"/>
    </row>
    <row r="131" spans="1:20" s="51" customFormat="1" x14ac:dyDescent="0.25">
      <c r="A131" s="149">
        <v>410</v>
      </c>
      <c r="B131" s="145" t="s">
        <v>141</v>
      </c>
      <c r="C131" s="241">
        <v>18823</v>
      </c>
      <c r="D131" s="240">
        <v>0</v>
      </c>
      <c r="E131" s="182">
        <v>0</v>
      </c>
      <c r="F131" s="182">
        <v>2</v>
      </c>
      <c r="G131" s="198">
        <v>1.0625298836529778E-4</v>
      </c>
      <c r="H131" s="15">
        <v>5654</v>
      </c>
      <c r="I131" s="15">
        <v>7653</v>
      </c>
      <c r="J131" s="484">
        <v>0.73879524369528293</v>
      </c>
      <c r="K131" s="487">
        <v>0.35715030889086968</v>
      </c>
      <c r="L131" s="241">
        <v>0</v>
      </c>
      <c r="M131" s="186">
        <v>0</v>
      </c>
      <c r="N131" s="186">
        <v>461912.61255681259</v>
      </c>
      <c r="O131" s="423">
        <f t="shared" si="1"/>
        <v>461912.61255681259</v>
      </c>
      <c r="P131" s="50"/>
      <c r="Q131" s="50"/>
      <c r="R131" s="117"/>
      <c r="S131" s="117"/>
      <c r="T131" s="118"/>
    </row>
    <row r="132" spans="1:20" s="51" customFormat="1" x14ac:dyDescent="0.25">
      <c r="A132" s="149">
        <v>416</v>
      </c>
      <c r="B132" s="145" t="s">
        <v>142</v>
      </c>
      <c r="C132" s="241">
        <v>2964</v>
      </c>
      <c r="D132" s="240">
        <v>0</v>
      </c>
      <c r="E132" s="182">
        <v>0</v>
      </c>
      <c r="F132" s="182">
        <v>0</v>
      </c>
      <c r="G132" s="198">
        <v>0</v>
      </c>
      <c r="H132" s="15">
        <v>532</v>
      </c>
      <c r="I132" s="15">
        <v>1226</v>
      </c>
      <c r="J132" s="484">
        <v>0.43393148450244701</v>
      </c>
      <c r="K132" s="487">
        <v>5.2286549698033757E-2</v>
      </c>
      <c r="L132" s="241">
        <v>0</v>
      </c>
      <c r="M132" s="186">
        <v>0</v>
      </c>
      <c r="N132" s="186">
        <v>10648.49257138463</v>
      </c>
      <c r="O132" s="423">
        <f t="shared" si="1"/>
        <v>10648.49257138463</v>
      </c>
      <c r="P132" s="50"/>
      <c r="Q132" s="50"/>
      <c r="R132" s="117"/>
      <c r="S132" s="117"/>
      <c r="T132" s="118"/>
    </row>
    <row r="133" spans="1:20" s="51" customFormat="1" x14ac:dyDescent="0.25">
      <c r="A133" s="149">
        <v>418</v>
      </c>
      <c r="B133" s="145" t="s">
        <v>143</v>
      </c>
      <c r="C133" s="241">
        <v>23828</v>
      </c>
      <c r="D133" s="240">
        <v>0</v>
      </c>
      <c r="E133" s="182">
        <v>0</v>
      </c>
      <c r="F133" s="182">
        <v>0</v>
      </c>
      <c r="G133" s="198">
        <v>0</v>
      </c>
      <c r="H133" s="15">
        <v>7391</v>
      </c>
      <c r="I133" s="15">
        <v>10321</v>
      </c>
      <c r="J133" s="484">
        <v>0.71611277976940224</v>
      </c>
      <c r="K133" s="487">
        <v>0.33446784496498899</v>
      </c>
      <c r="L133" s="241">
        <v>0</v>
      </c>
      <c r="M133" s="186">
        <v>0</v>
      </c>
      <c r="N133" s="186">
        <v>547598.07393312769</v>
      </c>
      <c r="O133" s="423">
        <f t="shared" si="1"/>
        <v>547598.07393312769</v>
      </c>
      <c r="P133" s="50"/>
      <c r="Q133" s="50"/>
      <c r="R133" s="117"/>
      <c r="S133" s="117"/>
      <c r="T133" s="118"/>
    </row>
    <row r="134" spans="1:20" s="51" customFormat="1" x14ac:dyDescent="0.25">
      <c r="A134" s="149">
        <v>420</v>
      </c>
      <c r="B134" s="145" t="s">
        <v>144</v>
      </c>
      <c r="C134" s="241">
        <v>9402</v>
      </c>
      <c r="D134" s="240">
        <v>0</v>
      </c>
      <c r="E134" s="182">
        <v>0</v>
      </c>
      <c r="F134" s="182">
        <v>0</v>
      </c>
      <c r="G134" s="198">
        <v>0</v>
      </c>
      <c r="H134" s="15">
        <v>2893</v>
      </c>
      <c r="I134" s="15">
        <v>3682</v>
      </c>
      <c r="J134" s="484">
        <v>0.7857142857142857</v>
      </c>
      <c r="K134" s="487">
        <v>0.40406935090987245</v>
      </c>
      <c r="L134" s="241">
        <v>0</v>
      </c>
      <c r="M134" s="186">
        <v>0</v>
      </c>
      <c r="N134" s="186">
        <v>261033.41515976499</v>
      </c>
      <c r="O134" s="423">
        <f t="shared" si="1"/>
        <v>261033.41515976499</v>
      </c>
      <c r="P134" s="50"/>
      <c r="Q134" s="50"/>
      <c r="R134" s="117"/>
      <c r="S134" s="117"/>
      <c r="T134" s="118"/>
    </row>
    <row r="135" spans="1:20" s="51" customFormat="1" x14ac:dyDescent="0.25">
      <c r="A135" s="149">
        <v>421</v>
      </c>
      <c r="B135" s="145" t="s">
        <v>145</v>
      </c>
      <c r="C135" s="241">
        <v>722</v>
      </c>
      <c r="D135" s="240">
        <v>0.93859999999999999</v>
      </c>
      <c r="E135" s="182">
        <v>0</v>
      </c>
      <c r="F135" s="182">
        <v>0</v>
      </c>
      <c r="G135" s="198">
        <v>0</v>
      </c>
      <c r="H135" s="15">
        <v>276</v>
      </c>
      <c r="I135" s="15">
        <v>258</v>
      </c>
      <c r="J135" s="484">
        <v>1.069767441860465</v>
      </c>
      <c r="K135" s="487">
        <v>0.68812250705605171</v>
      </c>
      <c r="L135" s="241">
        <v>153424.30688000002</v>
      </c>
      <c r="M135" s="186">
        <v>0</v>
      </c>
      <c r="N135" s="186">
        <v>34136.807965990985</v>
      </c>
      <c r="O135" s="423">
        <f t="shared" si="1"/>
        <v>187561.11484599102</v>
      </c>
      <c r="P135" s="50"/>
      <c r="Q135" s="50"/>
      <c r="R135" s="117"/>
      <c r="S135" s="117"/>
      <c r="T135" s="118"/>
    </row>
    <row r="136" spans="1:20" s="51" customFormat="1" x14ac:dyDescent="0.25">
      <c r="A136" s="149">
        <v>422</v>
      </c>
      <c r="B136" s="145" t="s">
        <v>146</v>
      </c>
      <c r="C136" s="241">
        <v>10719</v>
      </c>
      <c r="D136" s="240">
        <v>0.99870000000000003</v>
      </c>
      <c r="E136" s="182">
        <v>0</v>
      </c>
      <c r="F136" s="182">
        <v>0</v>
      </c>
      <c r="G136" s="198">
        <v>0</v>
      </c>
      <c r="H136" s="15">
        <v>3574</v>
      </c>
      <c r="I136" s="15">
        <v>3520</v>
      </c>
      <c r="J136" s="484">
        <v>1.0153409090909091</v>
      </c>
      <c r="K136" s="487">
        <v>0.63369597428649582</v>
      </c>
      <c r="L136" s="241">
        <v>2423626.7839200003</v>
      </c>
      <c r="M136" s="186">
        <v>0</v>
      </c>
      <c r="N136" s="186">
        <v>466718.66296498012</v>
      </c>
      <c r="O136" s="423">
        <f t="shared" si="1"/>
        <v>2890345.4468849804</v>
      </c>
      <c r="P136" s="50"/>
      <c r="Q136" s="50"/>
      <c r="R136" s="117"/>
      <c r="S136" s="117"/>
      <c r="T136" s="118"/>
    </row>
    <row r="137" spans="1:20" s="51" customFormat="1" x14ac:dyDescent="0.25">
      <c r="A137" s="149">
        <v>423</v>
      </c>
      <c r="B137" s="145" t="s">
        <v>147</v>
      </c>
      <c r="C137" s="241">
        <v>20146</v>
      </c>
      <c r="D137" s="240">
        <v>0</v>
      </c>
      <c r="E137" s="182">
        <v>0</v>
      </c>
      <c r="F137" s="182">
        <v>1</v>
      </c>
      <c r="G137" s="198">
        <v>4.9637645190112178E-5</v>
      </c>
      <c r="H137" s="15">
        <v>6532</v>
      </c>
      <c r="I137" s="15">
        <v>9337</v>
      </c>
      <c r="J137" s="484">
        <v>0.69958230695084078</v>
      </c>
      <c r="K137" s="487">
        <v>0.31793737214642753</v>
      </c>
      <c r="L137" s="241">
        <v>0</v>
      </c>
      <c r="M137" s="186">
        <v>0</v>
      </c>
      <c r="N137" s="186">
        <v>440098.97642228712</v>
      </c>
      <c r="O137" s="423">
        <f t="shared" ref="O137:O200" si="2">SUM(L137:N137)</f>
        <v>440098.97642228712</v>
      </c>
      <c r="P137" s="50"/>
      <c r="Q137" s="50"/>
      <c r="R137" s="117"/>
      <c r="S137" s="117"/>
      <c r="T137" s="118"/>
    </row>
    <row r="138" spans="1:20" s="51" customFormat="1" x14ac:dyDescent="0.25">
      <c r="A138" s="149">
        <v>425</v>
      </c>
      <c r="B138" s="145" t="s">
        <v>148</v>
      </c>
      <c r="C138" s="241">
        <v>10238</v>
      </c>
      <c r="D138" s="240">
        <v>0</v>
      </c>
      <c r="E138" s="182">
        <v>0</v>
      </c>
      <c r="F138" s="182">
        <v>4</v>
      </c>
      <c r="G138" s="198">
        <v>3.9070130884938462E-4</v>
      </c>
      <c r="H138" s="15">
        <v>2639</v>
      </c>
      <c r="I138" s="15">
        <v>4089</v>
      </c>
      <c r="J138" s="484">
        <v>0.64539007092198586</v>
      </c>
      <c r="K138" s="487">
        <v>0.26374513611757261</v>
      </c>
      <c r="L138" s="241">
        <v>0</v>
      </c>
      <c r="M138" s="186">
        <v>0</v>
      </c>
      <c r="N138" s="186">
        <v>185532.30196241205</v>
      </c>
      <c r="O138" s="423">
        <f t="shared" si="2"/>
        <v>185532.30196241205</v>
      </c>
      <c r="P138" s="50"/>
      <c r="Q138" s="50"/>
      <c r="R138" s="117"/>
      <c r="S138" s="117"/>
      <c r="T138" s="118"/>
    </row>
    <row r="139" spans="1:20" s="51" customFormat="1" x14ac:dyDescent="0.25">
      <c r="A139" s="149">
        <v>426</v>
      </c>
      <c r="B139" s="145" t="s">
        <v>149</v>
      </c>
      <c r="C139" s="241">
        <v>11994</v>
      </c>
      <c r="D139" s="240">
        <v>0</v>
      </c>
      <c r="E139" s="182">
        <v>0</v>
      </c>
      <c r="F139" s="182">
        <v>1</v>
      </c>
      <c r="G139" s="198">
        <v>8.3375020843755209E-5</v>
      </c>
      <c r="H139" s="15">
        <v>3366</v>
      </c>
      <c r="I139" s="15">
        <v>5047</v>
      </c>
      <c r="J139" s="484">
        <v>0.66693085000990693</v>
      </c>
      <c r="K139" s="487">
        <v>0.28528591520549368</v>
      </c>
      <c r="L139" s="241">
        <v>0</v>
      </c>
      <c r="M139" s="186">
        <v>0</v>
      </c>
      <c r="N139" s="186">
        <v>235106.33083383099</v>
      </c>
      <c r="O139" s="423">
        <f t="shared" si="2"/>
        <v>235106.33083383099</v>
      </c>
      <c r="P139" s="50"/>
      <c r="Q139" s="50"/>
      <c r="R139" s="117"/>
      <c r="S139" s="117"/>
      <c r="T139" s="118"/>
    </row>
    <row r="140" spans="1:20" s="51" customFormat="1" x14ac:dyDescent="0.25">
      <c r="A140" s="149">
        <v>430</v>
      </c>
      <c r="B140" s="145" t="s">
        <v>150</v>
      </c>
      <c r="C140" s="241">
        <v>15770</v>
      </c>
      <c r="D140" s="240">
        <v>0</v>
      </c>
      <c r="E140" s="182">
        <v>0</v>
      </c>
      <c r="F140" s="182">
        <v>0</v>
      </c>
      <c r="G140" s="198">
        <v>0</v>
      </c>
      <c r="H140" s="15">
        <v>6411</v>
      </c>
      <c r="I140" s="15">
        <v>6214</v>
      </c>
      <c r="J140" s="484">
        <v>1.0317026070164146</v>
      </c>
      <c r="K140" s="487">
        <v>0.65005767221200128</v>
      </c>
      <c r="L140" s="241">
        <v>0</v>
      </c>
      <c r="M140" s="186">
        <v>0</v>
      </c>
      <c r="N140" s="186">
        <v>704374.34611171775</v>
      </c>
      <c r="O140" s="423">
        <f t="shared" si="2"/>
        <v>704374.34611171775</v>
      </c>
      <c r="P140" s="50"/>
      <c r="Q140" s="50"/>
      <c r="R140" s="117"/>
      <c r="S140" s="117"/>
      <c r="T140" s="118"/>
    </row>
    <row r="141" spans="1:20" s="51" customFormat="1" x14ac:dyDescent="0.25">
      <c r="A141" s="149">
        <v>433</v>
      </c>
      <c r="B141" s="145" t="s">
        <v>151</v>
      </c>
      <c r="C141" s="241">
        <v>7853</v>
      </c>
      <c r="D141" s="240">
        <v>0</v>
      </c>
      <c r="E141" s="182">
        <v>0</v>
      </c>
      <c r="F141" s="182">
        <v>0</v>
      </c>
      <c r="G141" s="198">
        <v>0</v>
      </c>
      <c r="H141" s="15">
        <v>2027</v>
      </c>
      <c r="I141" s="15">
        <v>3308</v>
      </c>
      <c r="J141" s="484">
        <v>0.61275695284159615</v>
      </c>
      <c r="K141" s="487">
        <v>0.2311120180371829</v>
      </c>
      <c r="L141" s="241">
        <v>0</v>
      </c>
      <c r="M141" s="186">
        <v>0</v>
      </c>
      <c r="N141" s="186">
        <v>124703.33718105646</v>
      </c>
      <c r="O141" s="423">
        <f t="shared" si="2"/>
        <v>124703.33718105646</v>
      </c>
      <c r="P141" s="50"/>
      <c r="Q141" s="50"/>
      <c r="R141" s="117"/>
      <c r="S141" s="117"/>
      <c r="T141" s="118"/>
    </row>
    <row r="142" spans="1:20" s="51" customFormat="1" x14ac:dyDescent="0.25">
      <c r="A142" s="149">
        <v>434</v>
      </c>
      <c r="B142" s="145" t="s">
        <v>152</v>
      </c>
      <c r="C142" s="241">
        <v>14745</v>
      </c>
      <c r="D142" s="240">
        <v>0</v>
      </c>
      <c r="E142" s="182">
        <v>0</v>
      </c>
      <c r="F142" s="182">
        <v>0</v>
      </c>
      <c r="G142" s="198">
        <v>0</v>
      </c>
      <c r="H142" s="15">
        <v>4944</v>
      </c>
      <c r="I142" s="15">
        <v>6028</v>
      </c>
      <c r="J142" s="484">
        <v>0.82017252820172526</v>
      </c>
      <c r="K142" s="487">
        <v>0.43852759339731201</v>
      </c>
      <c r="L142" s="241">
        <v>0</v>
      </c>
      <c r="M142" s="186">
        <v>0</v>
      </c>
      <c r="N142" s="186">
        <v>444285.00024464563</v>
      </c>
      <c r="O142" s="423">
        <f t="shared" si="2"/>
        <v>444285.00024464563</v>
      </c>
      <c r="P142" s="50"/>
      <c r="Q142" s="50"/>
      <c r="R142" s="117"/>
      <c r="S142" s="117"/>
      <c r="T142" s="118"/>
    </row>
    <row r="143" spans="1:20" s="51" customFormat="1" x14ac:dyDescent="0.25">
      <c r="A143" s="149">
        <v>435</v>
      </c>
      <c r="B143" s="145" t="s">
        <v>153</v>
      </c>
      <c r="C143" s="241">
        <v>699</v>
      </c>
      <c r="D143" s="240">
        <v>0.44450000000000001</v>
      </c>
      <c r="E143" s="182">
        <v>0</v>
      </c>
      <c r="F143" s="182">
        <v>0</v>
      </c>
      <c r="G143" s="198">
        <v>0</v>
      </c>
      <c r="H143" s="15">
        <v>178</v>
      </c>
      <c r="I143" s="15">
        <v>245</v>
      </c>
      <c r="J143" s="484">
        <v>0.72653061224489801</v>
      </c>
      <c r="K143" s="487">
        <v>0.34488567744048476</v>
      </c>
      <c r="L143" s="241">
        <v>70343.725200000015</v>
      </c>
      <c r="M143" s="186">
        <v>0</v>
      </c>
      <c r="N143" s="186">
        <v>16564.269332958058</v>
      </c>
      <c r="O143" s="423">
        <f t="shared" si="2"/>
        <v>86907.994532958081</v>
      </c>
      <c r="P143" s="50"/>
      <c r="Q143" s="50"/>
      <c r="R143" s="117"/>
      <c r="S143" s="117"/>
      <c r="T143" s="118"/>
    </row>
    <row r="144" spans="1:20" s="51" customFormat="1" x14ac:dyDescent="0.25">
      <c r="A144" s="149">
        <v>436</v>
      </c>
      <c r="B144" s="145" t="s">
        <v>154</v>
      </c>
      <c r="C144" s="241">
        <v>2036</v>
      </c>
      <c r="D144" s="240">
        <v>0</v>
      </c>
      <c r="E144" s="182">
        <v>0</v>
      </c>
      <c r="F144" s="182">
        <v>0</v>
      </c>
      <c r="G144" s="198">
        <v>0</v>
      </c>
      <c r="H144" s="15">
        <v>447</v>
      </c>
      <c r="I144" s="15">
        <v>713</v>
      </c>
      <c r="J144" s="484">
        <v>0.6269284712482468</v>
      </c>
      <c r="K144" s="487">
        <v>0.24528353644383355</v>
      </c>
      <c r="L144" s="241">
        <v>0</v>
      </c>
      <c r="M144" s="186">
        <v>0</v>
      </c>
      <c r="N144" s="186">
        <v>34313.587122517609</v>
      </c>
      <c r="O144" s="423">
        <f t="shared" si="2"/>
        <v>34313.587122517609</v>
      </c>
      <c r="P144" s="50"/>
      <c r="Q144" s="50"/>
      <c r="R144" s="117"/>
      <c r="S144" s="117"/>
      <c r="T144" s="118"/>
    </row>
    <row r="145" spans="1:20" s="51" customFormat="1" x14ac:dyDescent="0.25">
      <c r="A145" s="149">
        <v>440</v>
      </c>
      <c r="B145" s="145" t="s">
        <v>155</v>
      </c>
      <c r="C145" s="241">
        <v>5534</v>
      </c>
      <c r="D145" s="240">
        <v>0</v>
      </c>
      <c r="E145" s="182">
        <v>0</v>
      </c>
      <c r="F145" s="182">
        <v>0</v>
      </c>
      <c r="G145" s="198">
        <v>0</v>
      </c>
      <c r="H145" s="15">
        <v>1125</v>
      </c>
      <c r="I145" s="15">
        <v>2345</v>
      </c>
      <c r="J145" s="484">
        <v>0.47974413646055436</v>
      </c>
      <c r="K145" s="487">
        <v>9.8099201656141111E-2</v>
      </c>
      <c r="L145" s="241">
        <v>0</v>
      </c>
      <c r="M145" s="186">
        <v>0</v>
      </c>
      <c r="N145" s="186">
        <v>37301.352270820978</v>
      </c>
      <c r="O145" s="423">
        <f t="shared" si="2"/>
        <v>37301.352270820978</v>
      </c>
      <c r="P145" s="50"/>
      <c r="Q145" s="50"/>
      <c r="R145" s="117"/>
      <c r="S145" s="117"/>
      <c r="T145" s="118"/>
    </row>
    <row r="146" spans="1:20" s="51" customFormat="1" x14ac:dyDescent="0.25">
      <c r="A146" s="149">
        <v>441</v>
      </c>
      <c r="B146" s="145" t="s">
        <v>156</v>
      </c>
      <c r="C146" s="241">
        <v>4543</v>
      </c>
      <c r="D146" s="240">
        <v>0.32450000000000001</v>
      </c>
      <c r="E146" s="182">
        <v>0</v>
      </c>
      <c r="F146" s="182">
        <v>0</v>
      </c>
      <c r="G146" s="198">
        <v>0</v>
      </c>
      <c r="H146" s="15">
        <v>1336</v>
      </c>
      <c r="I146" s="15">
        <v>1747</v>
      </c>
      <c r="J146" s="484">
        <v>0.76473955352032053</v>
      </c>
      <c r="K146" s="487">
        <v>0.38309461871590728</v>
      </c>
      <c r="L146" s="241">
        <v>333759.67240000004</v>
      </c>
      <c r="M146" s="186">
        <v>0</v>
      </c>
      <c r="N146" s="186">
        <v>119582.80517769964</v>
      </c>
      <c r="O146" s="423">
        <f t="shared" si="2"/>
        <v>453342.4775776997</v>
      </c>
      <c r="P146" s="50"/>
      <c r="Q146" s="50"/>
      <c r="R146" s="117"/>
      <c r="S146" s="117"/>
      <c r="T146" s="118"/>
    </row>
    <row r="147" spans="1:20" s="51" customFormat="1" x14ac:dyDescent="0.25">
      <c r="A147" s="149">
        <v>444</v>
      </c>
      <c r="B147" s="145" t="s">
        <v>157</v>
      </c>
      <c r="C147" s="241">
        <v>45886</v>
      </c>
      <c r="D147" s="240">
        <v>0</v>
      </c>
      <c r="E147" s="182">
        <v>0</v>
      </c>
      <c r="F147" s="182">
        <v>4</v>
      </c>
      <c r="G147" s="198">
        <v>8.7172558078716823E-5</v>
      </c>
      <c r="H147" s="15">
        <v>15911</v>
      </c>
      <c r="I147" s="15">
        <v>19784</v>
      </c>
      <c r="J147" s="484">
        <v>0.8042357460574201</v>
      </c>
      <c r="K147" s="487">
        <v>0.42259081125300685</v>
      </c>
      <c r="L147" s="241">
        <v>0</v>
      </c>
      <c r="M147" s="186">
        <v>0</v>
      </c>
      <c r="N147" s="186">
        <v>1332355.7450258324</v>
      </c>
      <c r="O147" s="423">
        <f t="shared" si="2"/>
        <v>1332355.7450258324</v>
      </c>
      <c r="P147" s="50"/>
      <c r="Q147" s="50"/>
      <c r="R147" s="117"/>
      <c r="S147" s="117"/>
      <c r="T147" s="118"/>
    </row>
    <row r="148" spans="1:20" s="51" customFormat="1" x14ac:dyDescent="0.25">
      <c r="A148" s="149">
        <v>445</v>
      </c>
      <c r="B148" s="145" t="s">
        <v>158</v>
      </c>
      <c r="C148" s="241">
        <v>15105</v>
      </c>
      <c r="D148" s="240">
        <v>0</v>
      </c>
      <c r="E148" s="182">
        <v>0</v>
      </c>
      <c r="F148" s="182">
        <v>0</v>
      </c>
      <c r="G148" s="198">
        <v>0</v>
      </c>
      <c r="H148" s="15">
        <v>5098</v>
      </c>
      <c r="I148" s="15">
        <v>6389</v>
      </c>
      <c r="J148" s="484">
        <v>0.79793394897480041</v>
      </c>
      <c r="K148" s="487">
        <v>0.41628901417038716</v>
      </c>
      <c r="L148" s="241">
        <v>0</v>
      </c>
      <c r="M148" s="186">
        <v>0</v>
      </c>
      <c r="N148" s="186">
        <v>432051.61036189244</v>
      </c>
      <c r="O148" s="423">
        <f t="shared" si="2"/>
        <v>432051.61036189244</v>
      </c>
      <c r="P148" s="50"/>
      <c r="Q148" s="50"/>
      <c r="R148" s="117"/>
      <c r="S148" s="117"/>
      <c r="T148" s="118"/>
    </row>
    <row r="149" spans="1:20" s="51" customFormat="1" x14ac:dyDescent="0.25">
      <c r="A149" s="149">
        <v>475</v>
      </c>
      <c r="B149" s="145" t="s">
        <v>159</v>
      </c>
      <c r="C149" s="241">
        <v>5451</v>
      </c>
      <c r="D149" s="240">
        <v>0</v>
      </c>
      <c r="E149" s="182">
        <v>0</v>
      </c>
      <c r="F149" s="182">
        <v>0</v>
      </c>
      <c r="G149" s="198">
        <v>0</v>
      </c>
      <c r="H149" s="15">
        <v>1870</v>
      </c>
      <c r="I149" s="15">
        <v>2482</v>
      </c>
      <c r="J149" s="484">
        <v>0.75342465753424659</v>
      </c>
      <c r="K149" s="487">
        <v>0.37177972272983334</v>
      </c>
      <c r="L149" s="241">
        <v>0</v>
      </c>
      <c r="M149" s="186">
        <v>0</v>
      </c>
      <c r="N149" s="186">
        <v>139245.71186552808</v>
      </c>
      <c r="O149" s="423">
        <f t="shared" si="2"/>
        <v>139245.71186552808</v>
      </c>
      <c r="P149" s="50"/>
      <c r="Q149" s="50"/>
      <c r="R149" s="117"/>
      <c r="S149" s="117"/>
      <c r="T149" s="118"/>
    </row>
    <row r="150" spans="1:20" s="51" customFormat="1" x14ac:dyDescent="0.25">
      <c r="A150" s="149">
        <v>480</v>
      </c>
      <c r="B150" s="145" t="s">
        <v>160</v>
      </c>
      <c r="C150" s="241">
        <v>1999</v>
      </c>
      <c r="D150" s="240">
        <v>0</v>
      </c>
      <c r="E150" s="182">
        <v>0</v>
      </c>
      <c r="F150" s="182">
        <v>0</v>
      </c>
      <c r="G150" s="198">
        <v>0</v>
      </c>
      <c r="H150" s="15">
        <v>525</v>
      </c>
      <c r="I150" s="15">
        <v>826</v>
      </c>
      <c r="J150" s="484">
        <v>0.63559322033898302</v>
      </c>
      <c r="K150" s="487">
        <v>0.25394828553456977</v>
      </c>
      <c r="L150" s="241">
        <v>0</v>
      </c>
      <c r="M150" s="186">
        <v>0</v>
      </c>
      <c r="N150" s="186">
        <v>34880.124611461491</v>
      </c>
      <c r="O150" s="423">
        <f t="shared" si="2"/>
        <v>34880.124611461491</v>
      </c>
      <c r="P150" s="50"/>
      <c r="Q150" s="50"/>
      <c r="R150" s="117"/>
      <c r="S150" s="117"/>
      <c r="T150" s="118"/>
    </row>
    <row r="151" spans="1:20" s="51" customFormat="1" x14ac:dyDescent="0.25">
      <c r="A151" s="149">
        <v>481</v>
      </c>
      <c r="B151" s="145" t="s">
        <v>161</v>
      </c>
      <c r="C151" s="241">
        <v>9543</v>
      </c>
      <c r="D151" s="240">
        <v>0</v>
      </c>
      <c r="E151" s="182">
        <v>0</v>
      </c>
      <c r="F151" s="182">
        <v>0</v>
      </c>
      <c r="G151" s="198">
        <v>0</v>
      </c>
      <c r="H151" s="15">
        <v>2247</v>
      </c>
      <c r="I151" s="15">
        <v>4533</v>
      </c>
      <c r="J151" s="484">
        <v>0.49569821310390472</v>
      </c>
      <c r="K151" s="487">
        <v>0.11405327829949147</v>
      </c>
      <c r="L151" s="241">
        <v>0</v>
      </c>
      <c r="M151" s="186">
        <v>0</v>
      </c>
      <c r="N151" s="186">
        <v>74784.680975935742</v>
      </c>
      <c r="O151" s="423">
        <f t="shared" si="2"/>
        <v>74784.680975935742</v>
      </c>
      <c r="P151" s="50"/>
      <c r="Q151" s="50"/>
      <c r="R151" s="117"/>
      <c r="S151" s="117"/>
      <c r="T151" s="118"/>
    </row>
    <row r="152" spans="1:20" s="51" customFormat="1" x14ac:dyDescent="0.25">
      <c r="A152" s="149">
        <v>483</v>
      </c>
      <c r="B152" s="145" t="s">
        <v>162</v>
      </c>
      <c r="C152" s="241">
        <v>1078</v>
      </c>
      <c r="D152" s="240">
        <v>0</v>
      </c>
      <c r="E152" s="182">
        <v>0</v>
      </c>
      <c r="F152" s="182">
        <v>0</v>
      </c>
      <c r="G152" s="198">
        <v>0</v>
      </c>
      <c r="H152" s="15">
        <v>243</v>
      </c>
      <c r="I152" s="15">
        <v>391</v>
      </c>
      <c r="J152" s="484">
        <v>0.62148337595907932</v>
      </c>
      <c r="K152" s="487">
        <v>0.23983844115466607</v>
      </c>
      <c r="L152" s="241">
        <v>0</v>
      </c>
      <c r="M152" s="186">
        <v>0</v>
      </c>
      <c r="N152" s="186">
        <v>17764.684636492599</v>
      </c>
      <c r="O152" s="423">
        <f t="shared" si="2"/>
        <v>17764.684636492599</v>
      </c>
      <c r="P152" s="50"/>
      <c r="Q152" s="50"/>
      <c r="R152" s="117"/>
      <c r="S152" s="117"/>
      <c r="T152" s="118"/>
    </row>
    <row r="153" spans="1:20" s="51" customFormat="1" x14ac:dyDescent="0.25">
      <c r="A153" s="149">
        <v>484</v>
      </c>
      <c r="B153" s="145" t="s">
        <v>163</v>
      </c>
      <c r="C153" s="241">
        <v>3066</v>
      </c>
      <c r="D153" s="240">
        <v>0.63539999999999996</v>
      </c>
      <c r="E153" s="182">
        <v>0</v>
      </c>
      <c r="F153" s="182">
        <v>0</v>
      </c>
      <c r="G153" s="198">
        <v>0</v>
      </c>
      <c r="H153" s="15">
        <v>943</v>
      </c>
      <c r="I153" s="15">
        <v>1071</v>
      </c>
      <c r="J153" s="484">
        <v>0.88048552754435105</v>
      </c>
      <c r="K153" s="487">
        <v>0.4988405927399378</v>
      </c>
      <c r="L153" s="241">
        <v>441058.08095999999</v>
      </c>
      <c r="M153" s="186">
        <v>0</v>
      </c>
      <c r="N153" s="186">
        <v>105088.183631876</v>
      </c>
      <c r="O153" s="423">
        <f t="shared" si="2"/>
        <v>546146.26459187595</v>
      </c>
      <c r="P153" s="50"/>
      <c r="Q153" s="50"/>
      <c r="R153" s="117"/>
      <c r="S153" s="117"/>
      <c r="T153" s="118"/>
    </row>
    <row r="154" spans="1:20" s="51" customFormat="1" x14ac:dyDescent="0.25">
      <c r="A154" s="149">
        <v>489</v>
      </c>
      <c r="B154" s="145" t="s">
        <v>164</v>
      </c>
      <c r="C154" s="241">
        <v>1868</v>
      </c>
      <c r="D154" s="240">
        <v>0.51449999999999996</v>
      </c>
      <c r="E154" s="182">
        <v>0</v>
      </c>
      <c r="F154" s="182">
        <v>0</v>
      </c>
      <c r="G154" s="198">
        <v>0</v>
      </c>
      <c r="H154" s="15">
        <v>457</v>
      </c>
      <c r="I154" s="15">
        <v>673</v>
      </c>
      <c r="J154" s="484">
        <v>0.67904903417533435</v>
      </c>
      <c r="K154" s="487">
        <v>0.2974040993709211</v>
      </c>
      <c r="L154" s="241">
        <v>217589.87039999999</v>
      </c>
      <c r="M154" s="186">
        <v>0</v>
      </c>
      <c r="N154" s="186">
        <v>38171.899427405551</v>
      </c>
      <c r="O154" s="423">
        <f t="shared" si="2"/>
        <v>255761.76982740554</v>
      </c>
      <c r="P154" s="50"/>
      <c r="Q154" s="50"/>
      <c r="R154" s="117"/>
      <c r="S154" s="117"/>
      <c r="T154" s="118"/>
    </row>
    <row r="155" spans="1:20" s="51" customFormat="1" x14ac:dyDescent="0.25">
      <c r="A155" s="149">
        <v>491</v>
      </c>
      <c r="B155" s="145" t="s">
        <v>165</v>
      </c>
      <c r="C155" s="241">
        <v>52583</v>
      </c>
      <c r="D155" s="240">
        <v>0</v>
      </c>
      <c r="E155" s="182">
        <v>0</v>
      </c>
      <c r="F155" s="182">
        <v>2</v>
      </c>
      <c r="G155" s="198">
        <v>3.8035106403210161E-5</v>
      </c>
      <c r="H155" s="15">
        <v>22697</v>
      </c>
      <c r="I155" s="15">
        <v>21915</v>
      </c>
      <c r="J155" s="484">
        <v>1.0356833219256216</v>
      </c>
      <c r="K155" s="487">
        <v>0.65403838712120832</v>
      </c>
      <c r="L155" s="241">
        <v>0</v>
      </c>
      <c r="M155" s="186">
        <v>0</v>
      </c>
      <c r="N155" s="186">
        <v>2363026.2580417218</v>
      </c>
      <c r="O155" s="423">
        <f t="shared" si="2"/>
        <v>2363026.2580417218</v>
      </c>
      <c r="P155" s="50"/>
      <c r="Q155" s="50"/>
      <c r="R155" s="117"/>
      <c r="S155" s="117"/>
      <c r="T155" s="118"/>
    </row>
    <row r="156" spans="1:20" s="51" customFormat="1" x14ac:dyDescent="0.25">
      <c r="A156" s="149">
        <v>494</v>
      </c>
      <c r="B156" s="145" t="s">
        <v>166</v>
      </c>
      <c r="C156" s="241">
        <v>8903</v>
      </c>
      <c r="D156" s="240">
        <v>0</v>
      </c>
      <c r="E156" s="182">
        <v>0</v>
      </c>
      <c r="F156" s="182">
        <v>0</v>
      </c>
      <c r="G156" s="198">
        <v>0</v>
      </c>
      <c r="H156" s="15">
        <v>2534</v>
      </c>
      <c r="I156" s="15">
        <v>3476</v>
      </c>
      <c r="J156" s="484">
        <v>0.72899884925201386</v>
      </c>
      <c r="K156" s="487">
        <v>0.34735391444760061</v>
      </c>
      <c r="L156" s="241">
        <v>0</v>
      </c>
      <c r="M156" s="186">
        <v>0</v>
      </c>
      <c r="N156" s="186">
        <v>212485.11847146734</v>
      </c>
      <c r="O156" s="423">
        <f t="shared" si="2"/>
        <v>212485.11847146734</v>
      </c>
      <c r="P156" s="50"/>
      <c r="Q156" s="50"/>
      <c r="R156" s="117"/>
      <c r="S156" s="117"/>
      <c r="T156" s="118"/>
    </row>
    <row r="157" spans="1:20" s="51" customFormat="1" x14ac:dyDescent="0.25">
      <c r="A157" s="149">
        <v>495</v>
      </c>
      <c r="B157" s="145" t="s">
        <v>167</v>
      </c>
      <c r="C157" s="241">
        <v>1558</v>
      </c>
      <c r="D157" s="240">
        <v>0.2409</v>
      </c>
      <c r="E157" s="182">
        <v>0</v>
      </c>
      <c r="F157" s="182">
        <v>0</v>
      </c>
      <c r="G157" s="198">
        <v>0</v>
      </c>
      <c r="H157" s="15">
        <v>610</v>
      </c>
      <c r="I157" s="15">
        <v>523</v>
      </c>
      <c r="J157" s="484">
        <v>1.1663479923518165</v>
      </c>
      <c r="K157" s="487">
        <v>0.78470305754740322</v>
      </c>
      <c r="L157" s="241">
        <v>84972.946080000009</v>
      </c>
      <c r="M157" s="186">
        <v>0</v>
      </c>
      <c r="N157" s="186">
        <v>84002.603556999864</v>
      </c>
      <c r="O157" s="423">
        <f t="shared" si="2"/>
        <v>168975.54963699987</v>
      </c>
      <c r="P157" s="50"/>
      <c r="Q157" s="50"/>
      <c r="R157" s="117"/>
      <c r="S157" s="117"/>
      <c r="T157" s="118"/>
    </row>
    <row r="158" spans="1:20" s="51" customFormat="1" x14ac:dyDescent="0.25">
      <c r="A158" s="149">
        <v>498</v>
      </c>
      <c r="B158" s="145" t="s">
        <v>168</v>
      </c>
      <c r="C158" s="241">
        <v>2297</v>
      </c>
      <c r="D158" s="240">
        <v>1.7764</v>
      </c>
      <c r="E158" s="182">
        <v>0</v>
      </c>
      <c r="F158" s="182">
        <v>6</v>
      </c>
      <c r="G158" s="198">
        <v>2.6121027427078798E-3</v>
      </c>
      <c r="H158" s="15">
        <v>1005</v>
      </c>
      <c r="I158" s="15">
        <v>959</v>
      </c>
      <c r="J158" s="484">
        <v>1.0479666319082377</v>
      </c>
      <c r="K158" s="487">
        <v>0.66632169710382438</v>
      </c>
      <c r="L158" s="241">
        <v>2771401.4313600003</v>
      </c>
      <c r="M158" s="186">
        <v>0</v>
      </c>
      <c r="N158" s="186">
        <v>105163.46786698465</v>
      </c>
      <c r="O158" s="423">
        <f t="shared" si="2"/>
        <v>2876564.8992269849</v>
      </c>
      <c r="P158" s="50"/>
      <c r="Q158" s="50"/>
      <c r="R158" s="117"/>
      <c r="S158" s="117"/>
      <c r="T158" s="118"/>
    </row>
    <row r="159" spans="1:20" s="51" customFormat="1" x14ac:dyDescent="0.25">
      <c r="A159" s="149">
        <v>499</v>
      </c>
      <c r="B159" s="145" t="s">
        <v>169</v>
      </c>
      <c r="C159" s="241">
        <v>19453</v>
      </c>
      <c r="D159" s="240">
        <v>0</v>
      </c>
      <c r="E159" s="182">
        <v>0</v>
      </c>
      <c r="F159" s="182">
        <v>1</v>
      </c>
      <c r="G159" s="198">
        <v>5.1405952809335323E-5</v>
      </c>
      <c r="H159" s="15">
        <v>5191</v>
      </c>
      <c r="I159" s="15">
        <v>8983</v>
      </c>
      <c r="J159" s="484">
        <v>0.57786930869420017</v>
      </c>
      <c r="K159" s="487">
        <v>0.19622437388978692</v>
      </c>
      <c r="L159" s="241">
        <v>0</v>
      </c>
      <c r="M159" s="186">
        <v>0</v>
      </c>
      <c r="N159" s="186">
        <v>262276.56512805307</v>
      </c>
      <c r="O159" s="423">
        <f t="shared" si="2"/>
        <v>262276.56512805307</v>
      </c>
      <c r="P159" s="50"/>
      <c r="Q159" s="50"/>
      <c r="R159" s="117"/>
      <c r="S159" s="117"/>
      <c r="T159" s="118"/>
    </row>
    <row r="160" spans="1:20" s="51" customFormat="1" x14ac:dyDescent="0.25">
      <c r="A160" s="149">
        <v>500</v>
      </c>
      <c r="B160" s="145" t="s">
        <v>170</v>
      </c>
      <c r="C160" s="241">
        <v>10267</v>
      </c>
      <c r="D160" s="240">
        <v>0</v>
      </c>
      <c r="E160" s="182">
        <v>0</v>
      </c>
      <c r="F160" s="182">
        <v>0</v>
      </c>
      <c r="G160" s="198">
        <v>0</v>
      </c>
      <c r="H160" s="15">
        <v>2783</v>
      </c>
      <c r="I160" s="15">
        <v>4524</v>
      </c>
      <c r="J160" s="484">
        <v>0.61516357206012373</v>
      </c>
      <c r="K160" s="487">
        <v>0.23351863725571048</v>
      </c>
      <c r="L160" s="241">
        <v>0</v>
      </c>
      <c r="M160" s="186">
        <v>0</v>
      </c>
      <c r="N160" s="186">
        <v>164734.68816447791</v>
      </c>
      <c r="O160" s="423">
        <f t="shared" si="2"/>
        <v>164734.68816447791</v>
      </c>
      <c r="P160" s="50"/>
      <c r="Q160" s="50"/>
      <c r="R160" s="117"/>
      <c r="S160" s="117"/>
      <c r="T160" s="118"/>
    </row>
    <row r="161" spans="1:20" s="51" customFormat="1" x14ac:dyDescent="0.25">
      <c r="A161" s="149">
        <v>503</v>
      </c>
      <c r="B161" s="145" t="s">
        <v>171</v>
      </c>
      <c r="C161" s="241">
        <v>7645</v>
      </c>
      <c r="D161" s="240">
        <v>0</v>
      </c>
      <c r="E161" s="182">
        <v>0</v>
      </c>
      <c r="F161" s="182">
        <v>0</v>
      </c>
      <c r="G161" s="198">
        <v>0</v>
      </c>
      <c r="H161" s="15">
        <v>1988</v>
      </c>
      <c r="I161" s="15">
        <v>3329</v>
      </c>
      <c r="J161" s="484">
        <v>0.59717632922799635</v>
      </c>
      <c r="K161" s="487">
        <v>0.2155313944235831</v>
      </c>
      <c r="L161" s="241">
        <v>0</v>
      </c>
      <c r="M161" s="186">
        <v>0</v>
      </c>
      <c r="N161" s="186">
        <v>113216.04433740539</v>
      </c>
      <c r="O161" s="423">
        <f t="shared" si="2"/>
        <v>113216.04433740539</v>
      </c>
      <c r="P161" s="50"/>
      <c r="Q161" s="50"/>
      <c r="R161" s="117"/>
      <c r="S161" s="117"/>
      <c r="T161" s="118"/>
    </row>
    <row r="162" spans="1:20" s="51" customFormat="1" x14ac:dyDescent="0.25">
      <c r="A162" s="149">
        <v>504</v>
      </c>
      <c r="B162" s="145" t="s">
        <v>172</v>
      </c>
      <c r="C162" s="241">
        <v>1871</v>
      </c>
      <c r="D162" s="240">
        <v>0</v>
      </c>
      <c r="E162" s="182">
        <v>0</v>
      </c>
      <c r="F162" s="182">
        <v>0</v>
      </c>
      <c r="G162" s="198">
        <v>0</v>
      </c>
      <c r="H162" s="15">
        <v>470</v>
      </c>
      <c r="I162" s="15">
        <v>785</v>
      </c>
      <c r="J162" s="484">
        <v>0.59872611464968151</v>
      </c>
      <c r="K162" s="487">
        <v>0.21708117984526826</v>
      </c>
      <c r="L162" s="241">
        <v>0</v>
      </c>
      <c r="M162" s="186">
        <v>0</v>
      </c>
      <c r="N162" s="186">
        <v>27907.177159472041</v>
      </c>
      <c r="O162" s="423">
        <f t="shared" si="2"/>
        <v>27907.177159472041</v>
      </c>
      <c r="P162" s="50"/>
      <c r="Q162" s="50"/>
      <c r="R162" s="117"/>
      <c r="S162" s="117"/>
      <c r="T162" s="118"/>
    </row>
    <row r="163" spans="1:20" s="51" customFormat="1" x14ac:dyDescent="0.25">
      <c r="A163" s="149">
        <v>505</v>
      </c>
      <c r="B163" s="145" t="s">
        <v>173</v>
      </c>
      <c r="C163" s="241">
        <v>20783</v>
      </c>
      <c r="D163" s="240">
        <v>0</v>
      </c>
      <c r="E163" s="182">
        <v>0</v>
      </c>
      <c r="F163" s="182">
        <v>5</v>
      </c>
      <c r="G163" s="198">
        <v>2.4058124428619546E-4</v>
      </c>
      <c r="H163" s="15">
        <v>6311</v>
      </c>
      <c r="I163" s="15">
        <v>9451</v>
      </c>
      <c r="J163" s="484">
        <v>0.66776002539413815</v>
      </c>
      <c r="K163" s="487">
        <v>0.2861150905897249</v>
      </c>
      <c r="L163" s="241">
        <v>0</v>
      </c>
      <c r="M163" s="186">
        <v>0</v>
      </c>
      <c r="N163" s="186">
        <v>408572.32933407073</v>
      </c>
      <c r="O163" s="423">
        <f t="shared" si="2"/>
        <v>408572.32933407073</v>
      </c>
      <c r="P163" s="50"/>
      <c r="Q163" s="50"/>
      <c r="R163" s="117"/>
      <c r="S163" s="117"/>
      <c r="T163" s="118"/>
    </row>
    <row r="164" spans="1:20" s="51" customFormat="1" x14ac:dyDescent="0.25">
      <c r="A164" s="149">
        <v>507</v>
      </c>
      <c r="B164" s="145" t="s">
        <v>174</v>
      </c>
      <c r="C164" s="241">
        <v>5676</v>
      </c>
      <c r="D164" s="240">
        <v>0.26869999999999999</v>
      </c>
      <c r="E164" s="182">
        <v>0</v>
      </c>
      <c r="F164" s="182">
        <v>0</v>
      </c>
      <c r="G164" s="198">
        <v>0</v>
      </c>
      <c r="H164" s="15">
        <v>1928</v>
      </c>
      <c r="I164" s="15">
        <v>2039</v>
      </c>
      <c r="J164" s="484">
        <v>0.94556154977930362</v>
      </c>
      <c r="K164" s="487">
        <v>0.56391661497489043</v>
      </c>
      <c r="L164" s="241">
        <v>345291.96768</v>
      </c>
      <c r="M164" s="186">
        <v>0</v>
      </c>
      <c r="N164" s="186">
        <v>219926.32945031271</v>
      </c>
      <c r="O164" s="423">
        <f t="shared" si="2"/>
        <v>565218.29713031277</v>
      </c>
      <c r="P164" s="50"/>
      <c r="Q164" s="50"/>
      <c r="R164" s="117"/>
      <c r="S164" s="117"/>
      <c r="T164" s="118"/>
    </row>
    <row r="165" spans="1:20" s="51" customFormat="1" x14ac:dyDescent="0.25">
      <c r="A165" s="149">
        <v>508</v>
      </c>
      <c r="B165" s="145" t="s">
        <v>175</v>
      </c>
      <c r="C165" s="241">
        <v>9673</v>
      </c>
      <c r="D165" s="240">
        <v>0</v>
      </c>
      <c r="E165" s="182">
        <v>0</v>
      </c>
      <c r="F165" s="182">
        <v>1</v>
      </c>
      <c r="G165" s="198">
        <v>1.0338054378166029E-4</v>
      </c>
      <c r="H165" s="15">
        <v>3841</v>
      </c>
      <c r="I165" s="15">
        <v>3533</v>
      </c>
      <c r="J165" s="484">
        <v>1.0871780356637419</v>
      </c>
      <c r="K165" s="487">
        <v>0.70553310085932863</v>
      </c>
      <c r="L165" s="241">
        <v>0</v>
      </c>
      <c r="M165" s="186">
        <v>0</v>
      </c>
      <c r="N165" s="186">
        <v>468919.75594971015</v>
      </c>
      <c r="O165" s="423">
        <f t="shared" si="2"/>
        <v>468919.75594971015</v>
      </c>
      <c r="P165" s="50"/>
      <c r="Q165" s="50"/>
      <c r="R165" s="117"/>
      <c r="S165" s="117"/>
      <c r="T165" s="118"/>
    </row>
    <row r="166" spans="1:20" s="51" customFormat="1" x14ac:dyDescent="0.25">
      <c r="A166" s="149">
        <v>529</v>
      </c>
      <c r="B166" s="145" t="s">
        <v>176</v>
      </c>
      <c r="C166" s="241">
        <v>19427</v>
      </c>
      <c r="D166" s="240">
        <v>0</v>
      </c>
      <c r="E166" s="182">
        <v>0</v>
      </c>
      <c r="F166" s="182">
        <v>1</v>
      </c>
      <c r="G166" s="198">
        <v>5.1474751634323367E-5</v>
      </c>
      <c r="H166" s="15">
        <v>5721</v>
      </c>
      <c r="I166" s="15">
        <v>8336</v>
      </c>
      <c r="J166" s="484">
        <v>0.6863003838771593</v>
      </c>
      <c r="K166" s="487">
        <v>0.30465544907274605</v>
      </c>
      <c r="L166" s="241">
        <v>0</v>
      </c>
      <c r="M166" s="186">
        <v>0</v>
      </c>
      <c r="N166" s="186">
        <v>406662.9802217508</v>
      </c>
      <c r="O166" s="423">
        <f t="shared" si="2"/>
        <v>406662.9802217508</v>
      </c>
      <c r="P166" s="50"/>
      <c r="Q166" s="50"/>
      <c r="R166" s="117"/>
      <c r="S166" s="117"/>
      <c r="T166" s="118"/>
    </row>
    <row r="167" spans="1:20" s="51" customFormat="1" x14ac:dyDescent="0.25">
      <c r="A167" s="149">
        <v>531</v>
      </c>
      <c r="B167" s="145" t="s">
        <v>177</v>
      </c>
      <c r="C167" s="241">
        <v>5256</v>
      </c>
      <c r="D167" s="240">
        <v>0</v>
      </c>
      <c r="E167" s="182">
        <v>0</v>
      </c>
      <c r="F167" s="182">
        <v>0</v>
      </c>
      <c r="G167" s="198">
        <v>0</v>
      </c>
      <c r="H167" s="15">
        <v>1478</v>
      </c>
      <c r="I167" s="15">
        <v>2087</v>
      </c>
      <c r="J167" s="484">
        <v>0.70819357930043125</v>
      </c>
      <c r="K167" s="487">
        <v>0.326548644496018</v>
      </c>
      <c r="L167" s="241">
        <v>0</v>
      </c>
      <c r="M167" s="186">
        <v>0</v>
      </c>
      <c r="N167" s="186">
        <v>117929.69910161725</v>
      </c>
      <c r="O167" s="423">
        <f t="shared" si="2"/>
        <v>117929.69910161725</v>
      </c>
      <c r="P167" s="50"/>
      <c r="Q167" s="50"/>
      <c r="R167" s="117"/>
      <c r="S167" s="117"/>
      <c r="T167" s="118"/>
    </row>
    <row r="168" spans="1:20" s="51" customFormat="1" x14ac:dyDescent="0.25">
      <c r="A168" s="149">
        <v>535</v>
      </c>
      <c r="B168" s="145" t="s">
        <v>178</v>
      </c>
      <c r="C168" s="241">
        <v>10500</v>
      </c>
      <c r="D168" s="240">
        <v>0</v>
      </c>
      <c r="E168" s="182">
        <v>0</v>
      </c>
      <c r="F168" s="182">
        <v>0</v>
      </c>
      <c r="G168" s="198">
        <v>0</v>
      </c>
      <c r="H168" s="15">
        <v>3629</v>
      </c>
      <c r="I168" s="15">
        <v>4020</v>
      </c>
      <c r="J168" s="484">
        <v>0.9027363184079602</v>
      </c>
      <c r="K168" s="487">
        <v>0.5210913836035469</v>
      </c>
      <c r="L168" s="241">
        <v>0</v>
      </c>
      <c r="M168" s="186">
        <v>0</v>
      </c>
      <c r="N168" s="186">
        <v>375943.98415769689</v>
      </c>
      <c r="O168" s="423">
        <f t="shared" si="2"/>
        <v>375943.98415769689</v>
      </c>
      <c r="P168" s="50"/>
      <c r="Q168" s="50"/>
      <c r="R168" s="117"/>
      <c r="S168" s="117"/>
      <c r="T168" s="118"/>
    </row>
    <row r="169" spans="1:20" s="51" customFormat="1" x14ac:dyDescent="0.25">
      <c r="A169" s="149">
        <v>536</v>
      </c>
      <c r="B169" s="145" t="s">
        <v>179</v>
      </c>
      <c r="C169" s="241">
        <v>34476</v>
      </c>
      <c r="D169" s="240">
        <v>0</v>
      </c>
      <c r="E169" s="182">
        <v>0</v>
      </c>
      <c r="F169" s="182">
        <v>3</v>
      </c>
      <c r="G169" s="198">
        <v>8.7017055342847205E-5</v>
      </c>
      <c r="H169" s="15">
        <v>11864</v>
      </c>
      <c r="I169" s="15">
        <v>14657</v>
      </c>
      <c r="J169" s="484">
        <v>0.80944258715971895</v>
      </c>
      <c r="K169" s="487">
        <v>0.4277976523553057</v>
      </c>
      <c r="L169" s="241">
        <v>0</v>
      </c>
      <c r="M169" s="186">
        <v>0</v>
      </c>
      <c r="N169" s="186">
        <v>1013386.7404793503</v>
      </c>
      <c r="O169" s="423">
        <f t="shared" si="2"/>
        <v>1013386.7404793503</v>
      </c>
      <c r="P169" s="50"/>
      <c r="Q169" s="50"/>
      <c r="R169" s="117"/>
      <c r="S169" s="117"/>
      <c r="T169" s="118"/>
    </row>
    <row r="170" spans="1:20" s="51" customFormat="1" x14ac:dyDescent="0.25">
      <c r="A170" s="149">
        <v>538</v>
      </c>
      <c r="B170" s="145" t="s">
        <v>180</v>
      </c>
      <c r="C170" s="241">
        <v>4693</v>
      </c>
      <c r="D170" s="240">
        <v>0</v>
      </c>
      <c r="E170" s="182">
        <v>0</v>
      </c>
      <c r="F170" s="182">
        <v>1</v>
      </c>
      <c r="G170" s="198">
        <v>2.1308331557639036E-4</v>
      </c>
      <c r="H170" s="15">
        <v>993</v>
      </c>
      <c r="I170" s="15">
        <v>2187</v>
      </c>
      <c r="J170" s="484">
        <v>0.45404663923182442</v>
      </c>
      <c r="K170" s="487">
        <v>7.2401704427411173E-2</v>
      </c>
      <c r="L170" s="241">
        <v>0</v>
      </c>
      <c r="M170" s="186">
        <v>0</v>
      </c>
      <c r="N170" s="186">
        <v>23346.366174896426</v>
      </c>
      <c r="O170" s="423">
        <f t="shared" si="2"/>
        <v>23346.366174896426</v>
      </c>
      <c r="P170" s="50"/>
      <c r="Q170" s="50"/>
      <c r="R170" s="117"/>
      <c r="S170" s="117"/>
      <c r="T170" s="118"/>
    </row>
    <row r="171" spans="1:20" s="51" customFormat="1" x14ac:dyDescent="0.25">
      <c r="A171" s="149">
        <v>541</v>
      </c>
      <c r="B171" s="145" t="s">
        <v>181</v>
      </c>
      <c r="C171" s="241">
        <v>9501</v>
      </c>
      <c r="D171" s="240">
        <v>1.1037999999999999</v>
      </c>
      <c r="E171" s="182">
        <v>0</v>
      </c>
      <c r="F171" s="182">
        <v>0</v>
      </c>
      <c r="G171" s="198">
        <v>0</v>
      </c>
      <c r="H171" s="15">
        <v>3294</v>
      </c>
      <c r="I171" s="15">
        <v>3292</v>
      </c>
      <c r="J171" s="484">
        <v>1.0006075334143378</v>
      </c>
      <c r="K171" s="487">
        <v>0.61896259860992453</v>
      </c>
      <c r="L171" s="241">
        <v>3561454.4104800001</v>
      </c>
      <c r="M171" s="186">
        <v>0</v>
      </c>
      <c r="N171" s="186">
        <v>404067.27034978563</v>
      </c>
      <c r="O171" s="423">
        <f t="shared" si="2"/>
        <v>3965521.6808297858</v>
      </c>
      <c r="P171" s="50"/>
      <c r="Q171" s="50"/>
      <c r="R171" s="117"/>
      <c r="S171" s="117"/>
      <c r="T171" s="118"/>
    </row>
    <row r="172" spans="1:20" s="51" customFormat="1" x14ac:dyDescent="0.25">
      <c r="A172" s="149">
        <v>543</v>
      </c>
      <c r="B172" s="145" t="s">
        <v>182</v>
      </c>
      <c r="C172" s="241">
        <v>43663</v>
      </c>
      <c r="D172" s="240">
        <v>0</v>
      </c>
      <c r="E172" s="182">
        <v>0</v>
      </c>
      <c r="F172" s="182">
        <v>1</v>
      </c>
      <c r="G172" s="198">
        <v>2.2902686485124705E-5</v>
      </c>
      <c r="H172" s="15">
        <v>12708</v>
      </c>
      <c r="I172" s="15">
        <v>20233</v>
      </c>
      <c r="J172" s="484">
        <v>0.62808283497256956</v>
      </c>
      <c r="K172" s="487">
        <v>0.24643790016815631</v>
      </c>
      <c r="L172" s="241">
        <v>0</v>
      </c>
      <c r="M172" s="186">
        <v>0</v>
      </c>
      <c r="N172" s="186">
        <v>739334.5811877501</v>
      </c>
      <c r="O172" s="423">
        <f t="shared" si="2"/>
        <v>739334.5811877501</v>
      </c>
      <c r="P172" s="50"/>
      <c r="Q172" s="50"/>
      <c r="R172" s="117"/>
      <c r="S172" s="117"/>
      <c r="T172" s="118"/>
    </row>
    <row r="173" spans="1:20" s="51" customFormat="1" x14ac:dyDescent="0.25">
      <c r="A173" s="149">
        <v>545</v>
      </c>
      <c r="B173" s="145" t="s">
        <v>183</v>
      </c>
      <c r="C173" s="241">
        <v>9558</v>
      </c>
      <c r="D173" s="240">
        <v>0.20419999999999999</v>
      </c>
      <c r="E173" s="182">
        <v>0</v>
      </c>
      <c r="F173" s="182">
        <v>0</v>
      </c>
      <c r="G173" s="198">
        <v>0</v>
      </c>
      <c r="H173" s="15">
        <v>4461</v>
      </c>
      <c r="I173" s="15">
        <v>4237</v>
      </c>
      <c r="J173" s="484">
        <v>1.0528675949964597</v>
      </c>
      <c r="K173" s="487">
        <v>0.67122266019204635</v>
      </c>
      <c r="L173" s="241">
        <v>441874.75104</v>
      </c>
      <c r="M173" s="186">
        <v>0</v>
      </c>
      <c r="N173" s="186">
        <v>440812.17844800139</v>
      </c>
      <c r="O173" s="423">
        <f t="shared" si="2"/>
        <v>882686.92948800139</v>
      </c>
      <c r="P173" s="50"/>
      <c r="Q173" s="50"/>
      <c r="R173" s="117"/>
      <c r="S173" s="117"/>
      <c r="T173" s="118"/>
    </row>
    <row r="174" spans="1:20" s="51" customFormat="1" x14ac:dyDescent="0.25">
      <c r="A174" s="149">
        <v>560</v>
      </c>
      <c r="B174" s="145" t="s">
        <v>184</v>
      </c>
      <c r="C174" s="241">
        <v>15882</v>
      </c>
      <c r="D174" s="240">
        <v>0</v>
      </c>
      <c r="E174" s="182">
        <v>0</v>
      </c>
      <c r="F174" s="182">
        <v>3</v>
      </c>
      <c r="G174" s="198">
        <v>1.8889308651303362E-4</v>
      </c>
      <c r="H174" s="15">
        <v>4739</v>
      </c>
      <c r="I174" s="15">
        <v>6575</v>
      </c>
      <c r="J174" s="484">
        <v>0.72076045627376428</v>
      </c>
      <c r="K174" s="487">
        <v>0.33911552146935103</v>
      </c>
      <c r="L174" s="241">
        <v>0</v>
      </c>
      <c r="M174" s="186">
        <v>0</v>
      </c>
      <c r="N174" s="186">
        <v>370060.56563988695</v>
      </c>
      <c r="O174" s="423">
        <f t="shared" si="2"/>
        <v>370060.56563988695</v>
      </c>
      <c r="P174" s="50"/>
      <c r="Q174" s="50"/>
      <c r="R174" s="117"/>
      <c r="S174" s="117"/>
      <c r="T174" s="118"/>
    </row>
    <row r="175" spans="1:20" s="51" customFormat="1" x14ac:dyDescent="0.25">
      <c r="A175" s="149">
        <v>561</v>
      </c>
      <c r="B175" s="145" t="s">
        <v>185</v>
      </c>
      <c r="C175" s="241">
        <v>1334</v>
      </c>
      <c r="D175" s="240">
        <v>0</v>
      </c>
      <c r="E175" s="182">
        <v>0</v>
      </c>
      <c r="F175" s="182">
        <v>0</v>
      </c>
      <c r="G175" s="198">
        <v>0</v>
      </c>
      <c r="H175" s="15">
        <v>455</v>
      </c>
      <c r="I175" s="15">
        <v>540</v>
      </c>
      <c r="J175" s="484">
        <v>0.84259259259259256</v>
      </c>
      <c r="K175" s="487">
        <v>0.46094765778817931</v>
      </c>
      <c r="L175" s="241">
        <v>0</v>
      </c>
      <c r="M175" s="186">
        <v>0</v>
      </c>
      <c r="N175" s="186">
        <v>42250.065897878812</v>
      </c>
      <c r="O175" s="423">
        <f t="shared" si="2"/>
        <v>42250.065897878812</v>
      </c>
      <c r="P175" s="50"/>
      <c r="Q175" s="50"/>
      <c r="R175" s="117"/>
      <c r="S175" s="117"/>
      <c r="T175" s="118"/>
    </row>
    <row r="176" spans="1:20" s="51" customFormat="1" x14ac:dyDescent="0.25">
      <c r="A176" s="149">
        <v>562</v>
      </c>
      <c r="B176" s="145" t="s">
        <v>186</v>
      </c>
      <c r="C176" s="241">
        <v>9008</v>
      </c>
      <c r="D176" s="240">
        <v>0</v>
      </c>
      <c r="E176" s="182">
        <v>0</v>
      </c>
      <c r="F176" s="182">
        <v>1</v>
      </c>
      <c r="G176" s="198">
        <v>1.1101243339253997E-4</v>
      </c>
      <c r="H176" s="15">
        <v>2666</v>
      </c>
      <c r="I176" s="15">
        <v>3533</v>
      </c>
      <c r="J176" s="484">
        <v>0.75459949051797337</v>
      </c>
      <c r="K176" s="487">
        <v>0.37295455571356012</v>
      </c>
      <c r="L176" s="241">
        <v>0</v>
      </c>
      <c r="M176" s="186">
        <v>0</v>
      </c>
      <c r="N176" s="186">
        <v>230836.37336789304</v>
      </c>
      <c r="O176" s="423">
        <f t="shared" si="2"/>
        <v>230836.37336789304</v>
      </c>
      <c r="P176" s="50"/>
      <c r="Q176" s="50"/>
      <c r="R176" s="117"/>
      <c r="S176" s="117"/>
      <c r="T176" s="118"/>
    </row>
    <row r="177" spans="1:20" s="51" customFormat="1" x14ac:dyDescent="0.25">
      <c r="A177" s="149">
        <v>563</v>
      </c>
      <c r="B177" s="145" t="s">
        <v>187</v>
      </c>
      <c r="C177" s="241">
        <v>7155</v>
      </c>
      <c r="D177" s="240">
        <v>0</v>
      </c>
      <c r="E177" s="182">
        <v>0</v>
      </c>
      <c r="F177" s="182">
        <v>0</v>
      </c>
      <c r="G177" s="198">
        <v>0</v>
      </c>
      <c r="H177" s="15">
        <v>3045</v>
      </c>
      <c r="I177" s="15">
        <v>2816</v>
      </c>
      <c r="J177" s="484">
        <v>1.0813210227272727</v>
      </c>
      <c r="K177" s="487">
        <v>0.6996760879228594</v>
      </c>
      <c r="L177" s="241">
        <v>0</v>
      </c>
      <c r="M177" s="186">
        <v>0</v>
      </c>
      <c r="N177" s="186">
        <v>343974.79332844052</v>
      </c>
      <c r="O177" s="423">
        <f t="shared" si="2"/>
        <v>343974.79332844052</v>
      </c>
      <c r="P177" s="50"/>
      <c r="Q177" s="50"/>
      <c r="R177" s="117"/>
      <c r="S177" s="117"/>
      <c r="T177" s="118"/>
    </row>
    <row r="178" spans="1:20" s="51" customFormat="1" x14ac:dyDescent="0.25">
      <c r="A178" s="149">
        <v>564</v>
      </c>
      <c r="B178" s="145" t="s">
        <v>188</v>
      </c>
      <c r="C178" s="241">
        <v>207327</v>
      </c>
      <c r="D178" s="240">
        <v>0</v>
      </c>
      <c r="E178" s="182">
        <v>0</v>
      </c>
      <c r="F178" s="182">
        <v>143</v>
      </c>
      <c r="G178" s="198">
        <v>6.8973167990662098E-4</v>
      </c>
      <c r="H178" s="15">
        <v>91221</v>
      </c>
      <c r="I178" s="15">
        <v>87333</v>
      </c>
      <c r="J178" s="484">
        <v>1.0445192538902821</v>
      </c>
      <c r="K178" s="487">
        <v>0.6628743190858688</v>
      </c>
      <c r="L178" s="241">
        <v>0</v>
      </c>
      <c r="M178" s="186">
        <v>0</v>
      </c>
      <c r="N178" s="186">
        <v>9442935.1270185933</v>
      </c>
      <c r="O178" s="423">
        <f t="shared" si="2"/>
        <v>9442935.1270185933</v>
      </c>
      <c r="P178" s="50"/>
      <c r="Q178" s="50"/>
      <c r="R178" s="117"/>
      <c r="S178" s="117"/>
      <c r="T178" s="118"/>
    </row>
    <row r="179" spans="1:20" s="51" customFormat="1" x14ac:dyDescent="0.25">
      <c r="A179" s="149">
        <v>576</v>
      </c>
      <c r="B179" s="145" t="s">
        <v>189</v>
      </c>
      <c r="C179" s="241">
        <v>2861</v>
      </c>
      <c r="D179" s="240">
        <v>0.46329999999999999</v>
      </c>
      <c r="E179" s="182">
        <v>0</v>
      </c>
      <c r="F179" s="182">
        <v>0</v>
      </c>
      <c r="G179" s="198">
        <v>0</v>
      </c>
      <c r="H179" s="15">
        <v>764</v>
      </c>
      <c r="I179" s="15">
        <v>982</v>
      </c>
      <c r="J179" s="484">
        <v>0.77800407331975563</v>
      </c>
      <c r="K179" s="487">
        <v>0.39635913851534238</v>
      </c>
      <c r="L179" s="241">
        <v>300093.49432</v>
      </c>
      <c r="M179" s="186">
        <v>0</v>
      </c>
      <c r="N179" s="186">
        <v>77916.005961540417</v>
      </c>
      <c r="O179" s="423">
        <f t="shared" si="2"/>
        <v>378009.50028154044</v>
      </c>
      <c r="P179" s="50"/>
      <c r="Q179" s="50"/>
      <c r="R179" s="117"/>
      <c r="S179" s="117"/>
      <c r="T179" s="118"/>
    </row>
    <row r="180" spans="1:20" s="51" customFormat="1" x14ac:dyDescent="0.25">
      <c r="A180" s="149">
        <v>577</v>
      </c>
      <c r="B180" s="145" t="s">
        <v>190</v>
      </c>
      <c r="C180" s="241">
        <v>10922</v>
      </c>
      <c r="D180" s="240">
        <v>0</v>
      </c>
      <c r="E180" s="182">
        <v>0</v>
      </c>
      <c r="F180" s="182">
        <v>1</v>
      </c>
      <c r="G180" s="198">
        <v>9.1558322651529023E-5</v>
      </c>
      <c r="H180" s="15">
        <v>3160</v>
      </c>
      <c r="I180" s="15">
        <v>4887</v>
      </c>
      <c r="J180" s="484">
        <v>0.64661346429302236</v>
      </c>
      <c r="K180" s="487">
        <v>0.26496852948860911</v>
      </c>
      <c r="L180" s="241">
        <v>0</v>
      </c>
      <c r="M180" s="186">
        <v>0</v>
      </c>
      <c r="N180" s="186">
        <v>198845.79723521497</v>
      </c>
      <c r="O180" s="423">
        <f t="shared" si="2"/>
        <v>198845.79723521497</v>
      </c>
      <c r="P180" s="50"/>
      <c r="Q180" s="50"/>
      <c r="R180" s="117"/>
      <c r="S180" s="117"/>
      <c r="T180" s="118"/>
    </row>
    <row r="181" spans="1:20" s="51" customFormat="1" x14ac:dyDescent="0.25">
      <c r="A181" s="149">
        <v>578</v>
      </c>
      <c r="B181" s="145" t="s">
        <v>191</v>
      </c>
      <c r="C181" s="241">
        <v>3235</v>
      </c>
      <c r="D181" s="240">
        <v>0.123</v>
      </c>
      <c r="E181" s="182">
        <v>0</v>
      </c>
      <c r="F181" s="182">
        <v>0</v>
      </c>
      <c r="G181" s="198">
        <v>0</v>
      </c>
      <c r="H181" s="15">
        <v>943</v>
      </c>
      <c r="I181" s="15">
        <v>1117</v>
      </c>
      <c r="J181" s="484">
        <v>0.84422560429722471</v>
      </c>
      <c r="K181" s="487">
        <v>0.46258066949281146</v>
      </c>
      <c r="L181" s="241">
        <v>90085.691999999995</v>
      </c>
      <c r="M181" s="186">
        <v>0</v>
      </c>
      <c r="N181" s="186">
        <v>102820.97408575323</v>
      </c>
      <c r="O181" s="423">
        <f t="shared" si="2"/>
        <v>192906.66608575324</v>
      </c>
      <c r="P181" s="50"/>
      <c r="Q181" s="50"/>
      <c r="R181" s="117"/>
      <c r="S181" s="117"/>
      <c r="T181" s="118"/>
    </row>
    <row r="182" spans="1:20" s="51" customFormat="1" x14ac:dyDescent="0.25">
      <c r="A182" s="149">
        <v>580</v>
      </c>
      <c r="B182" s="145" t="s">
        <v>192</v>
      </c>
      <c r="C182" s="241">
        <v>4655</v>
      </c>
      <c r="D182" s="240">
        <v>0.74150000000000005</v>
      </c>
      <c r="E182" s="182">
        <v>0</v>
      </c>
      <c r="F182" s="182">
        <v>0</v>
      </c>
      <c r="G182" s="198">
        <v>0</v>
      </c>
      <c r="H182" s="15">
        <v>1345</v>
      </c>
      <c r="I182" s="15">
        <v>1628</v>
      </c>
      <c r="J182" s="484">
        <v>0.82616707616707619</v>
      </c>
      <c r="K182" s="487">
        <v>0.44452214136266294</v>
      </c>
      <c r="L182" s="241">
        <v>781460.91800000006</v>
      </c>
      <c r="M182" s="186">
        <v>0</v>
      </c>
      <c r="N182" s="186">
        <v>142178.20653024799</v>
      </c>
      <c r="O182" s="423">
        <f t="shared" si="2"/>
        <v>923639.12453024811</v>
      </c>
      <c r="P182" s="50"/>
      <c r="Q182" s="50"/>
      <c r="R182" s="117"/>
      <c r="S182" s="117"/>
      <c r="T182" s="118"/>
    </row>
    <row r="183" spans="1:20" s="51" customFormat="1" x14ac:dyDescent="0.25">
      <c r="A183" s="149">
        <v>581</v>
      </c>
      <c r="B183" s="145" t="s">
        <v>193</v>
      </c>
      <c r="C183" s="241">
        <v>6352</v>
      </c>
      <c r="D183" s="240">
        <v>0.41010000000000002</v>
      </c>
      <c r="E183" s="182">
        <v>0</v>
      </c>
      <c r="F183" s="182">
        <v>0</v>
      </c>
      <c r="G183" s="198">
        <v>0</v>
      </c>
      <c r="H183" s="15">
        <v>2462</v>
      </c>
      <c r="I183" s="15">
        <v>2362</v>
      </c>
      <c r="J183" s="484">
        <v>1.0423370025402201</v>
      </c>
      <c r="K183" s="487">
        <v>0.6606920677358068</v>
      </c>
      <c r="L183" s="241">
        <v>589761.85728000011</v>
      </c>
      <c r="M183" s="186">
        <v>0</v>
      </c>
      <c r="N183" s="186">
        <v>288356.3573396565</v>
      </c>
      <c r="O183" s="423">
        <f t="shared" si="2"/>
        <v>878118.21461965656</v>
      </c>
      <c r="P183" s="50"/>
      <c r="Q183" s="50"/>
      <c r="R183" s="117"/>
      <c r="S183" s="117"/>
      <c r="T183" s="118"/>
    </row>
    <row r="184" spans="1:20" s="51" customFormat="1" x14ac:dyDescent="0.25">
      <c r="A184" s="149">
        <v>583</v>
      </c>
      <c r="B184" s="145" t="s">
        <v>194</v>
      </c>
      <c r="C184" s="241">
        <v>931</v>
      </c>
      <c r="D184" s="240">
        <v>1.7057</v>
      </c>
      <c r="E184" s="182">
        <v>0</v>
      </c>
      <c r="F184" s="182">
        <v>0</v>
      </c>
      <c r="G184" s="198">
        <v>0</v>
      </c>
      <c r="H184" s="15">
        <v>400</v>
      </c>
      <c r="I184" s="15">
        <v>349</v>
      </c>
      <c r="J184" s="484">
        <v>1.1461318051575931</v>
      </c>
      <c r="K184" s="487">
        <v>0.76448687035317975</v>
      </c>
      <c r="L184" s="241">
        <v>1078574.1506399999</v>
      </c>
      <c r="M184" s="186">
        <v>0</v>
      </c>
      <c r="N184" s="186">
        <v>48903.468254491258</v>
      </c>
      <c r="O184" s="423">
        <f t="shared" si="2"/>
        <v>1127477.6188944911</v>
      </c>
      <c r="P184" s="50"/>
      <c r="Q184" s="50"/>
      <c r="R184" s="117"/>
      <c r="S184" s="117"/>
      <c r="T184" s="118"/>
    </row>
    <row r="185" spans="1:20" s="51" customFormat="1" x14ac:dyDescent="0.25">
      <c r="A185" s="149">
        <v>584</v>
      </c>
      <c r="B185" s="145" t="s">
        <v>195</v>
      </c>
      <c r="C185" s="241">
        <v>2706</v>
      </c>
      <c r="D185" s="240">
        <v>1.0825</v>
      </c>
      <c r="E185" s="182">
        <v>0</v>
      </c>
      <c r="F185" s="182">
        <v>0</v>
      </c>
      <c r="G185" s="198">
        <v>0</v>
      </c>
      <c r="H185" s="15">
        <v>917</v>
      </c>
      <c r="I185" s="15">
        <v>970</v>
      </c>
      <c r="J185" s="484">
        <v>0.94536082474226801</v>
      </c>
      <c r="K185" s="487">
        <v>0.56371588993785471</v>
      </c>
      <c r="L185" s="241">
        <v>994771.60199999996</v>
      </c>
      <c r="M185" s="186">
        <v>0</v>
      </c>
      <c r="N185" s="186">
        <v>104811.27826638677</v>
      </c>
      <c r="O185" s="423">
        <f t="shared" si="2"/>
        <v>1099582.8802663868</v>
      </c>
      <c r="P185" s="50"/>
      <c r="Q185" s="50"/>
      <c r="R185" s="117"/>
      <c r="S185" s="117"/>
      <c r="T185" s="118"/>
    </row>
    <row r="186" spans="1:20" s="51" customFormat="1" x14ac:dyDescent="0.25">
      <c r="A186" s="149">
        <v>588</v>
      </c>
      <c r="B186" s="145" t="s">
        <v>196</v>
      </c>
      <c r="C186" s="241">
        <v>1654</v>
      </c>
      <c r="D186" s="240">
        <v>0.33610000000000001</v>
      </c>
      <c r="E186" s="182">
        <v>0</v>
      </c>
      <c r="F186" s="182">
        <v>0</v>
      </c>
      <c r="G186" s="198">
        <v>0</v>
      </c>
      <c r="H186" s="15">
        <v>639</v>
      </c>
      <c r="I186" s="15">
        <v>629</v>
      </c>
      <c r="J186" s="484">
        <v>1.0158982511923689</v>
      </c>
      <c r="K186" s="487">
        <v>0.63425331638795557</v>
      </c>
      <c r="L186" s="241">
        <v>125857.88816</v>
      </c>
      <c r="M186" s="186">
        <v>0</v>
      </c>
      <c r="N186" s="186">
        <v>72080.568040353159</v>
      </c>
      <c r="O186" s="423">
        <f t="shared" si="2"/>
        <v>197938.45620035316</v>
      </c>
      <c r="P186" s="50"/>
      <c r="Q186" s="50"/>
      <c r="R186" s="117"/>
      <c r="S186" s="117"/>
      <c r="T186" s="118"/>
    </row>
    <row r="187" spans="1:20" s="51" customFormat="1" x14ac:dyDescent="0.25">
      <c r="A187" s="149">
        <v>592</v>
      </c>
      <c r="B187" s="145" t="s">
        <v>197</v>
      </c>
      <c r="C187" s="241">
        <v>3772</v>
      </c>
      <c r="D187" s="240">
        <v>0</v>
      </c>
      <c r="E187" s="182">
        <v>0</v>
      </c>
      <c r="F187" s="182">
        <v>1</v>
      </c>
      <c r="G187" s="198">
        <v>2.651113467656416E-4</v>
      </c>
      <c r="H187" s="15">
        <v>860</v>
      </c>
      <c r="I187" s="15">
        <v>1511</v>
      </c>
      <c r="J187" s="484">
        <v>0.56915949702183988</v>
      </c>
      <c r="K187" s="487">
        <v>0.18751456221742663</v>
      </c>
      <c r="L187" s="241">
        <v>0</v>
      </c>
      <c r="M187" s="186">
        <v>0</v>
      </c>
      <c r="N187" s="186">
        <v>48598.92164988679</v>
      </c>
      <c r="O187" s="423">
        <f t="shared" si="2"/>
        <v>48598.92164988679</v>
      </c>
      <c r="P187" s="50"/>
      <c r="Q187" s="50"/>
      <c r="R187" s="117"/>
      <c r="S187" s="117"/>
      <c r="T187" s="118"/>
    </row>
    <row r="188" spans="1:20" s="51" customFormat="1" x14ac:dyDescent="0.25">
      <c r="A188" s="149">
        <v>593</v>
      </c>
      <c r="B188" s="145" t="s">
        <v>198</v>
      </c>
      <c r="C188" s="241">
        <v>17375</v>
      </c>
      <c r="D188" s="240">
        <v>0</v>
      </c>
      <c r="E188" s="182">
        <v>0</v>
      </c>
      <c r="F188" s="182">
        <v>0</v>
      </c>
      <c r="G188" s="198">
        <v>0</v>
      </c>
      <c r="H188" s="15">
        <v>6732</v>
      </c>
      <c r="I188" s="15">
        <v>6629</v>
      </c>
      <c r="J188" s="484">
        <v>1.0155377885050536</v>
      </c>
      <c r="K188" s="487">
        <v>0.6338928537006403</v>
      </c>
      <c r="L188" s="241">
        <v>0</v>
      </c>
      <c r="M188" s="186">
        <v>0</v>
      </c>
      <c r="N188" s="186">
        <v>756764.26736377098</v>
      </c>
      <c r="O188" s="423">
        <f t="shared" si="2"/>
        <v>756764.26736377098</v>
      </c>
      <c r="P188" s="50"/>
      <c r="Q188" s="50"/>
      <c r="R188" s="117"/>
      <c r="S188" s="117"/>
      <c r="T188" s="118"/>
    </row>
    <row r="189" spans="1:20" s="51" customFormat="1" x14ac:dyDescent="0.25">
      <c r="A189" s="149">
        <v>595</v>
      </c>
      <c r="B189" s="145" t="s">
        <v>199</v>
      </c>
      <c r="C189" s="241">
        <v>4321</v>
      </c>
      <c r="D189" s="240">
        <v>0.53680000000000005</v>
      </c>
      <c r="E189" s="182">
        <v>0</v>
      </c>
      <c r="F189" s="182">
        <v>0</v>
      </c>
      <c r="G189" s="198">
        <v>0</v>
      </c>
      <c r="H189" s="15">
        <v>1238</v>
      </c>
      <c r="I189" s="15">
        <v>1428</v>
      </c>
      <c r="J189" s="484">
        <v>0.86694677871148462</v>
      </c>
      <c r="K189" s="487">
        <v>0.48530184390707137</v>
      </c>
      <c r="L189" s="241">
        <v>525137.69792000006</v>
      </c>
      <c r="M189" s="186">
        <v>0</v>
      </c>
      <c r="N189" s="186">
        <v>144084.1325714679</v>
      </c>
      <c r="O189" s="423">
        <f t="shared" si="2"/>
        <v>669221.83049146796</v>
      </c>
      <c r="P189" s="50"/>
      <c r="Q189" s="50"/>
      <c r="R189" s="117"/>
      <c r="S189" s="117"/>
      <c r="T189" s="118"/>
    </row>
    <row r="190" spans="1:20" s="51" customFormat="1" x14ac:dyDescent="0.25">
      <c r="A190" s="149">
        <v>598</v>
      </c>
      <c r="B190" s="145" t="s">
        <v>200</v>
      </c>
      <c r="C190" s="241">
        <v>19066</v>
      </c>
      <c r="D190" s="240">
        <v>0</v>
      </c>
      <c r="E190" s="182">
        <v>0</v>
      </c>
      <c r="F190" s="182">
        <v>2</v>
      </c>
      <c r="G190" s="198">
        <v>1.0489877268435959E-4</v>
      </c>
      <c r="H190" s="15">
        <v>10699</v>
      </c>
      <c r="I190" s="15">
        <v>8067</v>
      </c>
      <c r="J190" s="484">
        <v>1.3262675096070411</v>
      </c>
      <c r="K190" s="487">
        <v>0.94462257480262779</v>
      </c>
      <c r="L190" s="241">
        <v>0</v>
      </c>
      <c r="M190" s="186">
        <v>0</v>
      </c>
      <c r="N190" s="186">
        <v>1237479.0563086518</v>
      </c>
      <c r="O190" s="423">
        <f t="shared" si="2"/>
        <v>1237479.0563086518</v>
      </c>
      <c r="P190" s="50"/>
      <c r="Q190" s="50"/>
      <c r="R190" s="117"/>
      <c r="S190" s="117"/>
      <c r="T190" s="118"/>
    </row>
    <row r="191" spans="1:20" s="51" customFormat="1" x14ac:dyDescent="0.25">
      <c r="A191" s="149">
        <v>599</v>
      </c>
      <c r="B191" s="145" t="s">
        <v>201</v>
      </c>
      <c r="C191" s="241">
        <v>11174</v>
      </c>
      <c r="D191" s="240">
        <v>0</v>
      </c>
      <c r="E191" s="182">
        <v>0</v>
      </c>
      <c r="F191" s="182">
        <v>0</v>
      </c>
      <c r="G191" s="198">
        <v>0</v>
      </c>
      <c r="H191" s="15">
        <v>4453</v>
      </c>
      <c r="I191" s="15">
        <v>5104</v>
      </c>
      <c r="J191" s="484">
        <v>0.8724529780564263</v>
      </c>
      <c r="K191" s="487">
        <v>0.49080804325201305</v>
      </c>
      <c r="L191" s="241">
        <v>0</v>
      </c>
      <c r="M191" s="186">
        <v>0</v>
      </c>
      <c r="N191" s="186">
        <v>376825.5023637251</v>
      </c>
      <c r="O191" s="423">
        <f t="shared" si="2"/>
        <v>376825.5023637251</v>
      </c>
      <c r="P191" s="50"/>
      <c r="Q191" s="50"/>
      <c r="R191" s="117"/>
      <c r="S191" s="117"/>
      <c r="T191" s="118"/>
    </row>
    <row r="192" spans="1:20" s="51" customFormat="1" x14ac:dyDescent="0.25">
      <c r="A192" s="149">
        <v>601</v>
      </c>
      <c r="B192" s="145" t="s">
        <v>202</v>
      </c>
      <c r="C192" s="241">
        <v>3931</v>
      </c>
      <c r="D192" s="240">
        <v>1.1798999999999999</v>
      </c>
      <c r="E192" s="182">
        <v>0</v>
      </c>
      <c r="F192" s="182">
        <v>0</v>
      </c>
      <c r="G192" s="198">
        <v>0</v>
      </c>
      <c r="H192" s="15">
        <v>1346</v>
      </c>
      <c r="I192" s="15">
        <v>1436</v>
      </c>
      <c r="J192" s="484">
        <v>0.93732590529247906</v>
      </c>
      <c r="K192" s="487">
        <v>0.55568097048806586</v>
      </c>
      <c r="L192" s="241">
        <v>1575128.2712400001</v>
      </c>
      <c r="M192" s="186">
        <v>0</v>
      </c>
      <c r="N192" s="186">
        <v>150088.88000466579</v>
      </c>
      <c r="O192" s="423">
        <f t="shared" si="2"/>
        <v>1725217.151244666</v>
      </c>
      <c r="P192" s="50"/>
      <c r="Q192" s="50"/>
      <c r="R192" s="117"/>
      <c r="S192" s="117"/>
      <c r="T192" s="118"/>
    </row>
    <row r="193" spans="1:20" s="51" customFormat="1" x14ac:dyDescent="0.25">
      <c r="A193" s="149">
        <v>604</v>
      </c>
      <c r="B193" s="145" t="s">
        <v>203</v>
      </c>
      <c r="C193" s="241">
        <v>19803</v>
      </c>
      <c r="D193" s="240">
        <v>0</v>
      </c>
      <c r="E193" s="182">
        <v>0</v>
      </c>
      <c r="F193" s="182">
        <v>1</v>
      </c>
      <c r="G193" s="198">
        <v>5.049739938393173E-5</v>
      </c>
      <c r="H193" s="15">
        <v>7840</v>
      </c>
      <c r="I193" s="15">
        <v>8995</v>
      </c>
      <c r="J193" s="484">
        <v>0.87159533073929962</v>
      </c>
      <c r="K193" s="487">
        <v>0.48995039593488637</v>
      </c>
      <c r="L193" s="241">
        <v>0</v>
      </c>
      <c r="M193" s="186">
        <v>0</v>
      </c>
      <c r="N193" s="186">
        <v>666657.92922789766</v>
      </c>
      <c r="O193" s="423">
        <f t="shared" si="2"/>
        <v>666657.92922789766</v>
      </c>
      <c r="P193" s="50"/>
      <c r="Q193" s="50"/>
      <c r="R193" s="117"/>
      <c r="S193" s="117"/>
      <c r="T193" s="118"/>
    </row>
    <row r="194" spans="1:20" s="51" customFormat="1" x14ac:dyDescent="0.25">
      <c r="A194" s="149">
        <v>607</v>
      </c>
      <c r="B194" s="145" t="s">
        <v>204</v>
      </c>
      <c r="C194" s="241">
        <v>4201</v>
      </c>
      <c r="D194" s="240">
        <v>0</v>
      </c>
      <c r="E194" s="182">
        <v>0</v>
      </c>
      <c r="F194" s="182">
        <v>0</v>
      </c>
      <c r="G194" s="198">
        <v>0</v>
      </c>
      <c r="H194" s="15">
        <v>1187</v>
      </c>
      <c r="I194" s="15">
        <v>1493</v>
      </c>
      <c r="J194" s="484">
        <v>0.79504353650368387</v>
      </c>
      <c r="K194" s="487">
        <v>0.41339860169927062</v>
      </c>
      <c r="L194" s="241">
        <v>0</v>
      </c>
      <c r="M194" s="186">
        <v>0</v>
      </c>
      <c r="N194" s="186">
        <v>119327.79989350167</v>
      </c>
      <c r="O194" s="423">
        <f t="shared" si="2"/>
        <v>119327.79989350167</v>
      </c>
      <c r="P194" s="50"/>
      <c r="Q194" s="50"/>
      <c r="R194" s="117"/>
      <c r="S194" s="117"/>
      <c r="T194" s="118"/>
    </row>
    <row r="195" spans="1:20" s="51" customFormat="1" x14ac:dyDescent="0.25">
      <c r="A195" s="149">
        <v>608</v>
      </c>
      <c r="B195" s="145" t="s">
        <v>205</v>
      </c>
      <c r="C195" s="241">
        <v>2063</v>
      </c>
      <c r="D195" s="240">
        <v>0</v>
      </c>
      <c r="E195" s="182">
        <v>0</v>
      </c>
      <c r="F195" s="182">
        <v>0</v>
      </c>
      <c r="G195" s="198">
        <v>0</v>
      </c>
      <c r="H195" s="15">
        <v>569</v>
      </c>
      <c r="I195" s="15">
        <v>769</v>
      </c>
      <c r="J195" s="484">
        <v>0.73992197659297787</v>
      </c>
      <c r="K195" s="487">
        <v>0.35827704178856462</v>
      </c>
      <c r="L195" s="241">
        <v>0</v>
      </c>
      <c r="M195" s="186">
        <v>0</v>
      </c>
      <c r="N195" s="186">
        <v>50785.315661685963</v>
      </c>
      <c r="O195" s="423">
        <f t="shared" si="2"/>
        <v>50785.315661685963</v>
      </c>
      <c r="P195" s="50"/>
      <c r="Q195" s="50"/>
      <c r="R195" s="117"/>
      <c r="S195" s="117"/>
      <c r="T195" s="118"/>
    </row>
    <row r="196" spans="1:20" s="51" customFormat="1" x14ac:dyDescent="0.25">
      <c r="A196" s="149">
        <v>609</v>
      </c>
      <c r="B196" s="145" t="s">
        <v>206</v>
      </c>
      <c r="C196" s="241">
        <v>83684</v>
      </c>
      <c r="D196" s="240">
        <v>0</v>
      </c>
      <c r="E196" s="182">
        <v>0</v>
      </c>
      <c r="F196" s="182">
        <v>1</v>
      </c>
      <c r="G196" s="198">
        <v>1.1949715596768797E-5</v>
      </c>
      <c r="H196" s="15">
        <v>35032</v>
      </c>
      <c r="I196" s="15">
        <v>33650</v>
      </c>
      <c r="J196" s="484">
        <v>1.0410698365527489</v>
      </c>
      <c r="K196" s="487">
        <v>0.65942490174833557</v>
      </c>
      <c r="L196" s="241">
        <v>0</v>
      </c>
      <c r="M196" s="186">
        <v>0</v>
      </c>
      <c r="N196" s="186">
        <v>3791645.469067039</v>
      </c>
      <c r="O196" s="423">
        <f t="shared" si="2"/>
        <v>3791645.469067039</v>
      </c>
      <c r="P196" s="50"/>
      <c r="Q196" s="50"/>
      <c r="R196" s="117"/>
      <c r="S196" s="117"/>
      <c r="T196" s="118"/>
    </row>
    <row r="197" spans="1:20" s="51" customFormat="1" x14ac:dyDescent="0.25">
      <c r="A197" s="149">
        <v>611</v>
      </c>
      <c r="B197" s="145" t="s">
        <v>207</v>
      </c>
      <c r="C197" s="241">
        <v>5070</v>
      </c>
      <c r="D197" s="240">
        <v>0</v>
      </c>
      <c r="E197" s="182">
        <v>0</v>
      </c>
      <c r="F197" s="182">
        <v>0</v>
      </c>
      <c r="G197" s="198">
        <v>0</v>
      </c>
      <c r="H197" s="15">
        <v>1081</v>
      </c>
      <c r="I197" s="15">
        <v>2430</v>
      </c>
      <c r="J197" s="484">
        <v>0.44485596707818931</v>
      </c>
      <c r="K197" s="487">
        <v>6.3211032273776058E-2</v>
      </c>
      <c r="L197" s="241">
        <v>0</v>
      </c>
      <c r="M197" s="186">
        <v>0</v>
      </c>
      <c r="N197" s="186">
        <v>22020.176239582943</v>
      </c>
      <c r="O197" s="423">
        <f t="shared" si="2"/>
        <v>22020.176239582943</v>
      </c>
      <c r="P197" s="50"/>
      <c r="Q197" s="50"/>
      <c r="R197" s="117"/>
      <c r="S197" s="117"/>
      <c r="T197" s="118"/>
    </row>
    <row r="198" spans="1:20" s="51" customFormat="1" x14ac:dyDescent="0.25">
      <c r="A198" s="149">
        <v>614</v>
      </c>
      <c r="B198" s="145" t="s">
        <v>208</v>
      </c>
      <c r="C198" s="241">
        <v>3117</v>
      </c>
      <c r="D198" s="240">
        <v>1.5721000000000001</v>
      </c>
      <c r="E198" s="182">
        <v>0</v>
      </c>
      <c r="F198" s="182">
        <v>1</v>
      </c>
      <c r="G198" s="198">
        <v>3.2082130253448829E-4</v>
      </c>
      <c r="H198" s="15">
        <v>906</v>
      </c>
      <c r="I198" s="15">
        <v>1022</v>
      </c>
      <c r="J198" s="484">
        <v>0.88649706457925637</v>
      </c>
      <c r="K198" s="487">
        <v>0.50485212977484317</v>
      </c>
      <c r="L198" s="241">
        <v>3328240.0874400004</v>
      </c>
      <c r="M198" s="186">
        <v>0</v>
      </c>
      <c r="N198" s="186">
        <v>108123.71112139746</v>
      </c>
      <c r="O198" s="423">
        <f t="shared" si="2"/>
        <v>3436363.7985613979</v>
      </c>
      <c r="P198" s="50"/>
      <c r="Q198" s="50"/>
      <c r="R198" s="117"/>
      <c r="S198" s="117"/>
      <c r="T198" s="118"/>
    </row>
    <row r="199" spans="1:20" s="51" customFormat="1" x14ac:dyDescent="0.25">
      <c r="A199" s="149">
        <v>615</v>
      </c>
      <c r="B199" s="145" t="s">
        <v>209</v>
      </c>
      <c r="C199" s="241">
        <v>7779</v>
      </c>
      <c r="D199" s="240">
        <v>1.4615</v>
      </c>
      <c r="E199" s="182">
        <v>0</v>
      </c>
      <c r="F199" s="182">
        <v>1</v>
      </c>
      <c r="G199" s="198">
        <v>1.2855122766422419E-4</v>
      </c>
      <c r="H199" s="15">
        <v>2604</v>
      </c>
      <c r="I199" s="15">
        <v>2583</v>
      </c>
      <c r="J199" s="484">
        <v>1.0081300813008129</v>
      </c>
      <c r="K199" s="487">
        <v>0.62648514649639964</v>
      </c>
      <c r="L199" s="241">
        <v>3860915.2866000002</v>
      </c>
      <c r="M199" s="186">
        <v>0</v>
      </c>
      <c r="N199" s="186">
        <v>334853.23476025625</v>
      </c>
      <c r="O199" s="423">
        <f t="shared" si="2"/>
        <v>4195768.5213602567</v>
      </c>
      <c r="P199" s="50"/>
      <c r="Q199" s="50"/>
      <c r="R199" s="117"/>
      <c r="S199" s="117"/>
      <c r="T199" s="118"/>
    </row>
    <row r="200" spans="1:20" s="51" customFormat="1" x14ac:dyDescent="0.25">
      <c r="A200" s="149">
        <v>616</v>
      </c>
      <c r="B200" s="145" t="s">
        <v>210</v>
      </c>
      <c r="C200" s="241">
        <v>1833</v>
      </c>
      <c r="D200" s="240">
        <v>0</v>
      </c>
      <c r="E200" s="182">
        <v>0</v>
      </c>
      <c r="F200" s="182">
        <v>0</v>
      </c>
      <c r="G200" s="198">
        <v>0</v>
      </c>
      <c r="H200" s="15">
        <v>513</v>
      </c>
      <c r="I200" s="15">
        <v>827</v>
      </c>
      <c r="J200" s="484">
        <v>0.62031438935912941</v>
      </c>
      <c r="K200" s="487">
        <v>0.23866945455471616</v>
      </c>
      <c r="L200" s="241">
        <v>0</v>
      </c>
      <c r="M200" s="186">
        <v>0</v>
      </c>
      <c r="N200" s="186">
        <v>30059.327081759184</v>
      </c>
      <c r="O200" s="423">
        <f t="shared" si="2"/>
        <v>30059.327081759184</v>
      </c>
      <c r="P200" s="50"/>
      <c r="Q200" s="50"/>
      <c r="R200" s="117"/>
      <c r="S200" s="117"/>
      <c r="T200" s="118"/>
    </row>
    <row r="201" spans="1:20" s="51" customFormat="1" x14ac:dyDescent="0.25">
      <c r="A201" s="149">
        <v>619</v>
      </c>
      <c r="B201" s="145" t="s">
        <v>211</v>
      </c>
      <c r="C201" s="241">
        <v>2785</v>
      </c>
      <c r="D201" s="240">
        <v>0</v>
      </c>
      <c r="E201" s="182">
        <v>0</v>
      </c>
      <c r="F201" s="182">
        <v>0</v>
      </c>
      <c r="G201" s="198">
        <v>0</v>
      </c>
      <c r="H201" s="15">
        <v>878</v>
      </c>
      <c r="I201" s="15">
        <v>1042</v>
      </c>
      <c r="J201" s="484">
        <v>0.8426103646833013</v>
      </c>
      <c r="K201" s="487">
        <v>0.46096542987888806</v>
      </c>
      <c r="L201" s="241">
        <v>0</v>
      </c>
      <c r="M201" s="186">
        <v>0</v>
      </c>
      <c r="N201" s="186">
        <v>88209.12310323483</v>
      </c>
      <c r="O201" s="423">
        <f t="shared" ref="O201:O264" si="3">SUM(L201:N201)</f>
        <v>88209.12310323483</v>
      </c>
      <c r="P201" s="50"/>
      <c r="Q201" s="50"/>
      <c r="R201" s="117"/>
      <c r="S201" s="117"/>
      <c r="T201" s="118"/>
    </row>
    <row r="202" spans="1:20" s="51" customFormat="1" x14ac:dyDescent="0.25">
      <c r="A202" s="149">
        <v>620</v>
      </c>
      <c r="B202" s="145" t="s">
        <v>212</v>
      </c>
      <c r="C202" s="241">
        <v>2491</v>
      </c>
      <c r="D202" s="240">
        <v>1.7195</v>
      </c>
      <c r="E202" s="182">
        <v>0</v>
      </c>
      <c r="F202" s="182">
        <v>0</v>
      </c>
      <c r="G202" s="198">
        <v>0</v>
      </c>
      <c r="H202" s="15">
        <v>723</v>
      </c>
      <c r="I202" s="15">
        <v>778</v>
      </c>
      <c r="J202" s="484">
        <v>0.92930591259640105</v>
      </c>
      <c r="K202" s="487">
        <v>0.54766097779198786</v>
      </c>
      <c r="L202" s="241">
        <v>2909200.0404000003</v>
      </c>
      <c r="M202" s="186">
        <v>0</v>
      </c>
      <c r="N202" s="186">
        <v>93735.796388161922</v>
      </c>
      <c r="O202" s="423">
        <f t="shared" si="3"/>
        <v>3002935.8367881621</v>
      </c>
      <c r="P202" s="50"/>
      <c r="Q202" s="50"/>
      <c r="R202" s="117"/>
      <c r="S202" s="117"/>
      <c r="T202" s="118"/>
    </row>
    <row r="203" spans="1:20" s="51" customFormat="1" x14ac:dyDescent="0.25">
      <c r="A203" s="149">
        <v>623</v>
      </c>
      <c r="B203" s="145" t="s">
        <v>213</v>
      </c>
      <c r="C203" s="241">
        <v>2137</v>
      </c>
      <c r="D203" s="240">
        <v>0.80710000000000004</v>
      </c>
      <c r="E203" s="182">
        <v>0</v>
      </c>
      <c r="F203" s="182">
        <v>0</v>
      </c>
      <c r="G203" s="198">
        <v>0</v>
      </c>
      <c r="H203" s="15">
        <v>608</v>
      </c>
      <c r="I203" s="15">
        <v>754</v>
      </c>
      <c r="J203" s="484">
        <v>0.80636604774535814</v>
      </c>
      <c r="K203" s="487">
        <v>0.42472111294094489</v>
      </c>
      <c r="L203" s="241">
        <v>390488.53928000003</v>
      </c>
      <c r="M203" s="186">
        <v>0</v>
      </c>
      <c r="N203" s="186">
        <v>62363.189851158248</v>
      </c>
      <c r="O203" s="423">
        <f t="shared" si="3"/>
        <v>452851.72913115827</v>
      </c>
      <c r="P203" s="50"/>
      <c r="Q203" s="50"/>
      <c r="R203" s="117"/>
      <c r="S203" s="117"/>
      <c r="T203" s="118"/>
    </row>
    <row r="204" spans="1:20" s="51" customFormat="1" x14ac:dyDescent="0.25">
      <c r="A204" s="149">
        <v>624</v>
      </c>
      <c r="B204" s="145" t="s">
        <v>214</v>
      </c>
      <c r="C204" s="241">
        <v>5125</v>
      </c>
      <c r="D204" s="240">
        <v>0</v>
      </c>
      <c r="E204" s="182">
        <v>0</v>
      </c>
      <c r="F204" s="182">
        <v>0</v>
      </c>
      <c r="G204" s="198">
        <v>0</v>
      </c>
      <c r="H204" s="15">
        <v>1080</v>
      </c>
      <c r="I204" s="15">
        <v>2128</v>
      </c>
      <c r="J204" s="484">
        <v>0.50751879699248126</v>
      </c>
      <c r="K204" s="487">
        <v>0.12587386218806801</v>
      </c>
      <c r="L204" s="241">
        <v>0</v>
      </c>
      <c r="M204" s="186">
        <v>0</v>
      </c>
      <c r="N204" s="186">
        <v>44325.06448857853</v>
      </c>
      <c r="O204" s="423">
        <f t="shared" si="3"/>
        <v>44325.06448857853</v>
      </c>
      <c r="P204" s="50"/>
      <c r="Q204" s="50"/>
      <c r="R204" s="117"/>
      <c r="S204" s="117"/>
      <c r="T204" s="118"/>
    </row>
    <row r="205" spans="1:20" s="51" customFormat="1" x14ac:dyDescent="0.25">
      <c r="A205" s="149">
        <v>625</v>
      </c>
      <c r="B205" s="145" t="s">
        <v>215</v>
      </c>
      <c r="C205" s="241">
        <v>3051</v>
      </c>
      <c r="D205" s="240">
        <v>0.23810000000000001</v>
      </c>
      <c r="E205" s="182">
        <v>0</v>
      </c>
      <c r="F205" s="182">
        <v>0</v>
      </c>
      <c r="G205" s="198">
        <v>0</v>
      </c>
      <c r="H205" s="15">
        <v>914</v>
      </c>
      <c r="I205" s="15">
        <v>1151</v>
      </c>
      <c r="J205" s="484">
        <v>0.79409209383145096</v>
      </c>
      <c r="K205" s="487">
        <v>0.41244715902703771</v>
      </c>
      <c r="L205" s="241">
        <v>164466.71784000003</v>
      </c>
      <c r="M205" s="186">
        <v>0</v>
      </c>
      <c r="N205" s="186">
        <v>86463.034349377413</v>
      </c>
      <c r="O205" s="423">
        <f t="shared" si="3"/>
        <v>250929.75218937744</v>
      </c>
      <c r="P205" s="50"/>
      <c r="Q205" s="50"/>
      <c r="R205" s="117"/>
      <c r="S205" s="117"/>
      <c r="T205" s="118"/>
    </row>
    <row r="206" spans="1:20" s="51" customFormat="1" x14ac:dyDescent="0.25">
      <c r="A206" s="149">
        <v>626</v>
      </c>
      <c r="B206" s="145" t="s">
        <v>216</v>
      </c>
      <c r="C206" s="241">
        <v>5033</v>
      </c>
      <c r="D206" s="240">
        <v>1.0645</v>
      </c>
      <c r="E206" s="182">
        <v>0</v>
      </c>
      <c r="F206" s="182">
        <v>0</v>
      </c>
      <c r="G206" s="198">
        <v>0</v>
      </c>
      <c r="H206" s="15">
        <v>1636</v>
      </c>
      <c r="I206" s="15">
        <v>1711</v>
      </c>
      <c r="J206" s="484">
        <v>0.95616598480420811</v>
      </c>
      <c r="K206" s="487">
        <v>0.57452104999979481</v>
      </c>
      <c r="L206" s="241">
        <v>1819450.6385999999</v>
      </c>
      <c r="M206" s="186">
        <v>0</v>
      </c>
      <c r="N206" s="186">
        <v>198679.39299183054</v>
      </c>
      <c r="O206" s="423">
        <f t="shared" si="3"/>
        <v>2018130.0315918305</v>
      </c>
      <c r="P206" s="50"/>
      <c r="Q206" s="50"/>
      <c r="R206" s="117"/>
      <c r="S206" s="117"/>
      <c r="T206" s="118"/>
    </row>
    <row r="207" spans="1:20" s="51" customFormat="1" x14ac:dyDescent="0.25">
      <c r="A207" s="149">
        <v>630</v>
      </c>
      <c r="B207" s="145" t="s">
        <v>217</v>
      </c>
      <c r="C207" s="241">
        <v>1593</v>
      </c>
      <c r="D207" s="240">
        <v>1.4500999999999999</v>
      </c>
      <c r="E207" s="182">
        <v>0</v>
      </c>
      <c r="F207" s="182">
        <v>0</v>
      </c>
      <c r="G207" s="198">
        <v>0</v>
      </c>
      <c r="H207" s="15">
        <v>767</v>
      </c>
      <c r="I207" s="15">
        <v>571</v>
      </c>
      <c r="J207" s="484">
        <v>1.3432574430823117</v>
      </c>
      <c r="K207" s="487">
        <v>0.96161250827789835</v>
      </c>
      <c r="L207" s="241">
        <v>784479.15827999986</v>
      </c>
      <c r="M207" s="186">
        <v>0</v>
      </c>
      <c r="N207" s="186">
        <v>105253.32594193259</v>
      </c>
      <c r="O207" s="423">
        <f t="shared" si="3"/>
        <v>889732.48422193248</v>
      </c>
      <c r="P207" s="50"/>
      <c r="Q207" s="50"/>
      <c r="R207" s="117"/>
      <c r="S207" s="117"/>
      <c r="T207" s="118"/>
    </row>
    <row r="208" spans="1:20" s="51" customFormat="1" x14ac:dyDescent="0.25">
      <c r="A208" s="149">
        <v>631</v>
      </c>
      <c r="B208" s="145" t="s">
        <v>218</v>
      </c>
      <c r="C208" s="241">
        <v>1994</v>
      </c>
      <c r="D208" s="240">
        <v>0</v>
      </c>
      <c r="E208" s="182">
        <v>0</v>
      </c>
      <c r="F208" s="182">
        <v>0</v>
      </c>
      <c r="G208" s="198">
        <v>0</v>
      </c>
      <c r="H208" s="15">
        <v>506</v>
      </c>
      <c r="I208" s="15">
        <v>877</v>
      </c>
      <c r="J208" s="484">
        <v>0.5769669327251995</v>
      </c>
      <c r="K208" s="487">
        <v>0.19532199792078625</v>
      </c>
      <c r="L208" s="241">
        <v>0</v>
      </c>
      <c r="M208" s="186">
        <v>0</v>
      </c>
      <c r="N208" s="186">
        <v>26760.625507411623</v>
      </c>
      <c r="O208" s="423">
        <f t="shared" si="3"/>
        <v>26760.625507411623</v>
      </c>
      <c r="P208" s="50"/>
      <c r="Q208" s="50"/>
      <c r="R208" s="117"/>
      <c r="S208" s="117"/>
      <c r="T208" s="118"/>
    </row>
    <row r="209" spans="1:20" s="51" customFormat="1" x14ac:dyDescent="0.25">
      <c r="A209" s="149">
        <v>635</v>
      </c>
      <c r="B209" s="145" t="s">
        <v>219</v>
      </c>
      <c r="C209" s="241">
        <v>6415</v>
      </c>
      <c r="D209" s="240">
        <v>0</v>
      </c>
      <c r="E209" s="182">
        <v>0</v>
      </c>
      <c r="F209" s="182">
        <v>0</v>
      </c>
      <c r="G209" s="198">
        <v>0</v>
      </c>
      <c r="H209" s="15">
        <v>1924</v>
      </c>
      <c r="I209" s="15">
        <v>2593</v>
      </c>
      <c r="J209" s="484">
        <v>0.74199768607790206</v>
      </c>
      <c r="K209" s="487">
        <v>0.36035275127348881</v>
      </c>
      <c r="L209" s="241">
        <v>0</v>
      </c>
      <c r="M209" s="186">
        <v>0</v>
      </c>
      <c r="N209" s="186">
        <v>158834.35781910908</v>
      </c>
      <c r="O209" s="423">
        <f t="shared" si="3"/>
        <v>158834.35781910908</v>
      </c>
      <c r="P209" s="50"/>
      <c r="Q209" s="50"/>
      <c r="R209" s="117"/>
      <c r="S209" s="117"/>
      <c r="T209" s="118"/>
    </row>
    <row r="210" spans="1:20" s="51" customFormat="1" x14ac:dyDescent="0.25">
      <c r="A210" s="149">
        <v>636</v>
      </c>
      <c r="B210" s="145" t="s">
        <v>220</v>
      </c>
      <c r="C210" s="241">
        <v>8229</v>
      </c>
      <c r="D210" s="240">
        <v>0</v>
      </c>
      <c r="E210" s="182">
        <v>0</v>
      </c>
      <c r="F210" s="182">
        <v>3</v>
      </c>
      <c r="G210" s="198">
        <v>3.6456434560699962E-4</v>
      </c>
      <c r="H210" s="15">
        <v>2512</v>
      </c>
      <c r="I210" s="15">
        <v>3427</v>
      </c>
      <c r="J210" s="484">
        <v>0.73300262620367673</v>
      </c>
      <c r="K210" s="487">
        <v>0.35135769139926348</v>
      </c>
      <c r="L210" s="241">
        <v>0</v>
      </c>
      <c r="M210" s="186">
        <v>0</v>
      </c>
      <c r="N210" s="186">
        <v>198662.7650258611</v>
      </c>
      <c r="O210" s="423">
        <f t="shared" si="3"/>
        <v>198662.7650258611</v>
      </c>
      <c r="P210" s="50"/>
      <c r="Q210" s="50"/>
      <c r="R210" s="117"/>
      <c r="S210" s="117"/>
      <c r="T210" s="118"/>
    </row>
    <row r="211" spans="1:20" s="51" customFormat="1" x14ac:dyDescent="0.25">
      <c r="A211" s="149">
        <v>638</v>
      </c>
      <c r="B211" s="145" t="s">
        <v>221</v>
      </c>
      <c r="C211" s="241">
        <v>50619</v>
      </c>
      <c r="D211" s="240">
        <v>0</v>
      </c>
      <c r="E211" s="182">
        <v>0</v>
      </c>
      <c r="F211" s="182">
        <v>0</v>
      </c>
      <c r="G211" s="198">
        <v>0</v>
      </c>
      <c r="H211" s="15">
        <v>21348</v>
      </c>
      <c r="I211" s="15">
        <v>22741</v>
      </c>
      <c r="J211" s="484">
        <v>0.93874499802119515</v>
      </c>
      <c r="K211" s="487">
        <v>0.55710006321678196</v>
      </c>
      <c r="L211" s="241">
        <v>0</v>
      </c>
      <c r="M211" s="186">
        <v>0</v>
      </c>
      <c r="N211" s="186">
        <v>1937611.562948958</v>
      </c>
      <c r="O211" s="423">
        <f t="shared" si="3"/>
        <v>1937611.562948958</v>
      </c>
      <c r="P211" s="50"/>
      <c r="Q211" s="50"/>
      <c r="R211" s="117"/>
      <c r="S211" s="117"/>
      <c r="T211" s="118"/>
    </row>
    <row r="212" spans="1:20" s="51" customFormat="1" x14ac:dyDescent="0.25">
      <c r="A212" s="149">
        <v>678</v>
      </c>
      <c r="B212" s="145" t="s">
        <v>222</v>
      </c>
      <c r="C212" s="241">
        <v>24353</v>
      </c>
      <c r="D212" s="240">
        <v>1.61E-2</v>
      </c>
      <c r="E212" s="182">
        <v>0</v>
      </c>
      <c r="F212" s="182">
        <v>1</v>
      </c>
      <c r="G212" s="198">
        <v>4.1062702747094811E-5</v>
      </c>
      <c r="H212" s="15">
        <v>10655</v>
      </c>
      <c r="I212" s="15">
        <v>9233</v>
      </c>
      <c r="J212" s="484">
        <v>1.1540127802447742</v>
      </c>
      <c r="K212" s="487">
        <v>0.77236784544036086</v>
      </c>
      <c r="L212" s="241">
        <v>88767.659120000011</v>
      </c>
      <c r="M212" s="186">
        <v>0</v>
      </c>
      <c r="N212" s="186">
        <v>1292398.9681600258</v>
      </c>
      <c r="O212" s="423">
        <f t="shared" si="3"/>
        <v>1381166.6272800257</v>
      </c>
      <c r="P212" s="50"/>
      <c r="Q212" s="50"/>
      <c r="R212" s="117"/>
      <c r="S212" s="117"/>
      <c r="T212" s="118"/>
    </row>
    <row r="213" spans="1:20" s="51" customFormat="1" x14ac:dyDescent="0.25">
      <c r="A213" s="149">
        <v>680</v>
      </c>
      <c r="B213" s="145" t="s">
        <v>223</v>
      </c>
      <c r="C213" s="241">
        <v>24407</v>
      </c>
      <c r="D213" s="240">
        <v>0</v>
      </c>
      <c r="E213" s="182">
        <v>0</v>
      </c>
      <c r="F213" s="182">
        <v>0</v>
      </c>
      <c r="G213" s="198">
        <v>0</v>
      </c>
      <c r="H213" s="15">
        <v>10672</v>
      </c>
      <c r="I213" s="15">
        <v>10753</v>
      </c>
      <c r="J213" s="484">
        <v>0.99246721845066488</v>
      </c>
      <c r="K213" s="487">
        <v>0.61082228364625157</v>
      </c>
      <c r="L213" s="241">
        <v>0</v>
      </c>
      <c r="M213" s="186">
        <v>0</v>
      </c>
      <c r="N213" s="186">
        <v>1024352.0054615135</v>
      </c>
      <c r="O213" s="423">
        <f t="shared" si="3"/>
        <v>1024352.0054615135</v>
      </c>
      <c r="P213" s="50"/>
      <c r="Q213" s="50"/>
      <c r="R213" s="117"/>
      <c r="S213" s="117"/>
      <c r="T213" s="118"/>
    </row>
    <row r="214" spans="1:20" s="51" customFormat="1" x14ac:dyDescent="0.25">
      <c r="A214" s="149">
        <v>681</v>
      </c>
      <c r="B214" s="145" t="s">
        <v>224</v>
      </c>
      <c r="C214" s="241">
        <v>3364</v>
      </c>
      <c r="D214" s="240">
        <v>0.60629999999999995</v>
      </c>
      <c r="E214" s="182">
        <v>0</v>
      </c>
      <c r="F214" s="182">
        <v>0</v>
      </c>
      <c r="G214" s="198">
        <v>0</v>
      </c>
      <c r="H214" s="15">
        <v>942</v>
      </c>
      <c r="I214" s="15">
        <v>1250</v>
      </c>
      <c r="J214" s="484">
        <v>0.75360000000000005</v>
      </c>
      <c r="K214" s="487">
        <v>0.3719550651955868</v>
      </c>
      <c r="L214" s="241">
        <v>461763.90047999995</v>
      </c>
      <c r="M214" s="186">
        <v>0</v>
      </c>
      <c r="N214" s="186">
        <v>85973.857429536612</v>
      </c>
      <c r="O214" s="423">
        <f t="shared" si="3"/>
        <v>547737.75790953659</v>
      </c>
      <c r="P214" s="50"/>
      <c r="Q214" s="50"/>
      <c r="R214" s="117"/>
      <c r="S214" s="117"/>
      <c r="T214" s="118"/>
    </row>
    <row r="215" spans="1:20" s="51" customFormat="1" x14ac:dyDescent="0.25">
      <c r="A215" s="149">
        <v>683</v>
      </c>
      <c r="B215" s="145" t="s">
        <v>225</v>
      </c>
      <c r="C215" s="241">
        <v>3712</v>
      </c>
      <c r="D215" s="240">
        <v>1.6934</v>
      </c>
      <c r="E215" s="182">
        <v>0</v>
      </c>
      <c r="F215" s="182">
        <v>0</v>
      </c>
      <c r="G215" s="198">
        <v>0</v>
      </c>
      <c r="H215" s="15">
        <v>1171</v>
      </c>
      <c r="I215" s="15">
        <v>1248</v>
      </c>
      <c r="J215" s="484">
        <v>0.93830128205128205</v>
      </c>
      <c r="K215" s="487">
        <v>0.55665634724686885</v>
      </c>
      <c r="L215" s="241">
        <v>4269383.8233599998</v>
      </c>
      <c r="M215" s="186">
        <v>0</v>
      </c>
      <c r="N215" s="186">
        <v>141976.0474829617</v>
      </c>
      <c r="O215" s="423">
        <f t="shared" si="3"/>
        <v>4411359.8708429616</v>
      </c>
      <c r="P215" s="50"/>
      <c r="Q215" s="50"/>
      <c r="R215" s="117"/>
      <c r="S215" s="117"/>
      <c r="T215" s="118"/>
    </row>
    <row r="216" spans="1:20" s="51" customFormat="1" x14ac:dyDescent="0.25">
      <c r="A216" s="149">
        <v>684</v>
      </c>
      <c r="B216" s="145" t="s">
        <v>226</v>
      </c>
      <c r="C216" s="241">
        <v>39040</v>
      </c>
      <c r="D216" s="240">
        <v>0</v>
      </c>
      <c r="E216" s="182">
        <v>0</v>
      </c>
      <c r="F216" s="182">
        <v>0</v>
      </c>
      <c r="G216" s="198">
        <v>0</v>
      </c>
      <c r="H216" s="15">
        <v>16957</v>
      </c>
      <c r="I216" s="15">
        <v>16749</v>
      </c>
      <c r="J216" s="484">
        <v>1.0124186518598126</v>
      </c>
      <c r="K216" s="487">
        <v>0.63077371705539931</v>
      </c>
      <c r="L216" s="241">
        <v>0</v>
      </c>
      <c r="M216" s="186">
        <v>0</v>
      </c>
      <c r="N216" s="186">
        <v>1692011.6403401378</v>
      </c>
      <c r="O216" s="423">
        <f t="shared" si="3"/>
        <v>1692011.6403401378</v>
      </c>
      <c r="P216" s="50"/>
      <c r="Q216" s="50"/>
      <c r="R216" s="117"/>
      <c r="S216" s="117"/>
      <c r="T216" s="118"/>
    </row>
    <row r="217" spans="1:20" s="51" customFormat="1" x14ac:dyDescent="0.25">
      <c r="A217" s="149">
        <v>686</v>
      </c>
      <c r="B217" s="145" t="s">
        <v>227</v>
      </c>
      <c r="C217" s="241">
        <v>3053</v>
      </c>
      <c r="D217" s="240">
        <v>0.24399999999999999</v>
      </c>
      <c r="E217" s="182">
        <v>0</v>
      </c>
      <c r="F217" s="182">
        <v>0</v>
      </c>
      <c r="G217" s="198">
        <v>0</v>
      </c>
      <c r="H217" s="15">
        <v>897</v>
      </c>
      <c r="I217" s="15">
        <v>1082</v>
      </c>
      <c r="J217" s="484">
        <v>0.82902033271719033</v>
      </c>
      <c r="K217" s="487">
        <v>0.44737539791277708</v>
      </c>
      <c r="L217" s="241">
        <v>168652.6048</v>
      </c>
      <c r="M217" s="186">
        <v>0</v>
      </c>
      <c r="N217" s="186">
        <v>93846.666442061847</v>
      </c>
      <c r="O217" s="423">
        <f t="shared" si="3"/>
        <v>262499.27124206186</v>
      </c>
      <c r="P217" s="50"/>
      <c r="Q217" s="50"/>
      <c r="R217" s="117"/>
      <c r="S217" s="117"/>
      <c r="T217" s="118"/>
    </row>
    <row r="218" spans="1:20" s="51" customFormat="1" x14ac:dyDescent="0.25">
      <c r="A218" s="149">
        <v>687</v>
      </c>
      <c r="B218" s="145" t="s">
        <v>228</v>
      </c>
      <c r="C218" s="241">
        <v>1561</v>
      </c>
      <c r="D218" s="240">
        <v>1.2223999999999999</v>
      </c>
      <c r="E218" s="182">
        <v>0</v>
      </c>
      <c r="F218" s="182">
        <v>0</v>
      </c>
      <c r="G218" s="198">
        <v>0</v>
      </c>
      <c r="H218" s="15">
        <v>439</v>
      </c>
      <c r="I218" s="15">
        <v>476</v>
      </c>
      <c r="J218" s="484">
        <v>0.92226890756302526</v>
      </c>
      <c r="K218" s="487">
        <v>0.54062397275861196</v>
      </c>
      <c r="L218" s="241">
        <v>648013.30943999998</v>
      </c>
      <c r="M218" s="186">
        <v>0</v>
      </c>
      <c r="N218" s="186">
        <v>57985.332415629236</v>
      </c>
      <c r="O218" s="423">
        <f t="shared" si="3"/>
        <v>705998.64185562916</v>
      </c>
      <c r="P218" s="50"/>
      <c r="Q218" s="50"/>
      <c r="R218" s="117"/>
      <c r="S218" s="117"/>
      <c r="T218" s="118"/>
    </row>
    <row r="219" spans="1:20" s="51" customFormat="1" x14ac:dyDescent="0.25">
      <c r="A219" s="149">
        <v>689</v>
      </c>
      <c r="B219" s="145" t="s">
        <v>229</v>
      </c>
      <c r="C219" s="241">
        <v>3146</v>
      </c>
      <c r="D219" s="240">
        <v>0.77780000000000005</v>
      </c>
      <c r="E219" s="182">
        <v>0</v>
      </c>
      <c r="F219" s="182">
        <v>0</v>
      </c>
      <c r="G219" s="198">
        <v>0</v>
      </c>
      <c r="H219" s="15">
        <v>893</v>
      </c>
      <c r="I219" s="15">
        <v>1059</v>
      </c>
      <c r="J219" s="484">
        <v>0.84324834749763933</v>
      </c>
      <c r="K219" s="487">
        <v>0.46160341269322608</v>
      </c>
      <c r="L219" s="241">
        <v>553991.47232000006</v>
      </c>
      <c r="M219" s="186">
        <v>0</v>
      </c>
      <c r="N219" s="186">
        <v>99780.959949432799</v>
      </c>
      <c r="O219" s="423">
        <f t="shared" si="3"/>
        <v>653772.43226943281</v>
      </c>
      <c r="P219" s="50"/>
      <c r="Q219" s="50"/>
      <c r="R219" s="117"/>
      <c r="S219" s="117"/>
      <c r="T219" s="118"/>
    </row>
    <row r="220" spans="1:20" s="51" customFormat="1" x14ac:dyDescent="0.25">
      <c r="A220" s="149">
        <v>691</v>
      </c>
      <c r="B220" s="145" t="s">
        <v>230</v>
      </c>
      <c r="C220" s="241">
        <v>2710</v>
      </c>
      <c r="D220" s="240">
        <v>0.65480000000000005</v>
      </c>
      <c r="E220" s="182">
        <v>0</v>
      </c>
      <c r="F220" s="182">
        <v>0</v>
      </c>
      <c r="G220" s="198">
        <v>0</v>
      </c>
      <c r="H220" s="15">
        <v>937</v>
      </c>
      <c r="I220" s="15">
        <v>1032</v>
      </c>
      <c r="J220" s="484">
        <v>0.90794573643410847</v>
      </c>
      <c r="K220" s="487">
        <v>0.52630080162969528</v>
      </c>
      <c r="L220" s="241">
        <v>401748.61120000004</v>
      </c>
      <c r="M220" s="186">
        <v>0</v>
      </c>
      <c r="N220" s="186">
        <v>97999.367096735921</v>
      </c>
      <c r="O220" s="423">
        <f t="shared" si="3"/>
        <v>499747.97829673596</v>
      </c>
      <c r="P220" s="50"/>
      <c r="Q220" s="50"/>
      <c r="R220" s="117"/>
      <c r="S220" s="117"/>
      <c r="T220" s="118"/>
    </row>
    <row r="221" spans="1:20" s="51" customFormat="1" x14ac:dyDescent="0.25">
      <c r="A221" s="149">
        <v>694</v>
      </c>
      <c r="B221" s="145" t="s">
        <v>231</v>
      </c>
      <c r="C221" s="241">
        <v>28710</v>
      </c>
      <c r="D221" s="240">
        <v>0</v>
      </c>
      <c r="E221" s="182">
        <v>0</v>
      </c>
      <c r="F221" s="182">
        <v>2</v>
      </c>
      <c r="G221" s="198">
        <v>6.9662138627655875E-5</v>
      </c>
      <c r="H221" s="15">
        <v>11322</v>
      </c>
      <c r="I221" s="15">
        <v>12471</v>
      </c>
      <c r="J221" s="484">
        <v>0.90786624969930241</v>
      </c>
      <c r="K221" s="487">
        <v>0.5262213148948891</v>
      </c>
      <c r="L221" s="241">
        <v>0</v>
      </c>
      <c r="M221" s="186">
        <v>0</v>
      </c>
      <c r="N221" s="186">
        <v>1038057.8965479429</v>
      </c>
      <c r="O221" s="423">
        <f t="shared" si="3"/>
        <v>1038057.8965479429</v>
      </c>
      <c r="P221" s="50"/>
      <c r="Q221" s="50"/>
      <c r="R221" s="117"/>
      <c r="S221" s="117"/>
      <c r="T221" s="118"/>
    </row>
    <row r="222" spans="1:20" s="51" customFormat="1" x14ac:dyDescent="0.25">
      <c r="A222" s="149">
        <v>697</v>
      </c>
      <c r="B222" s="145" t="s">
        <v>232</v>
      </c>
      <c r="C222" s="241">
        <v>1235</v>
      </c>
      <c r="D222" s="240">
        <v>0.74719999999999998</v>
      </c>
      <c r="E222" s="182">
        <v>0</v>
      </c>
      <c r="F222" s="182">
        <v>0</v>
      </c>
      <c r="G222" s="198">
        <v>0</v>
      </c>
      <c r="H222" s="15">
        <v>321</v>
      </c>
      <c r="I222" s="15">
        <v>467</v>
      </c>
      <c r="J222" s="484">
        <v>0.68736616702355458</v>
      </c>
      <c r="K222" s="487">
        <v>0.30572123221914133</v>
      </c>
      <c r="L222" s="241">
        <v>208920.10879999999</v>
      </c>
      <c r="M222" s="186">
        <v>0</v>
      </c>
      <c r="N222" s="186">
        <v>25942.540744234841</v>
      </c>
      <c r="O222" s="423">
        <f t="shared" si="3"/>
        <v>234862.64954423482</v>
      </c>
      <c r="P222" s="50"/>
      <c r="Q222" s="50"/>
      <c r="R222" s="117"/>
      <c r="S222" s="117"/>
      <c r="T222" s="118"/>
    </row>
    <row r="223" spans="1:20" s="51" customFormat="1" x14ac:dyDescent="0.25">
      <c r="A223" s="149">
        <v>698</v>
      </c>
      <c r="B223" s="145" t="s">
        <v>233</v>
      </c>
      <c r="C223" s="241">
        <v>63528</v>
      </c>
      <c r="D223" s="240">
        <v>0</v>
      </c>
      <c r="E223" s="182">
        <v>0</v>
      </c>
      <c r="F223" s="182">
        <v>179</v>
      </c>
      <c r="G223" s="198">
        <v>2.8176552071527516E-3</v>
      </c>
      <c r="H223" s="15">
        <v>26940</v>
      </c>
      <c r="I223" s="15">
        <v>27392</v>
      </c>
      <c r="J223" s="484">
        <v>0.98349883177570097</v>
      </c>
      <c r="K223" s="487">
        <v>0.60185389697128766</v>
      </c>
      <c r="L223" s="241">
        <v>0</v>
      </c>
      <c r="M223" s="186">
        <v>0</v>
      </c>
      <c r="N223" s="186">
        <v>2627097.6047422751</v>
      </c>
      <c r="O223" s="423">
        <f t="shared" si="3"/>
        <v>2627097.6047422751</v>
      </c>
      <c r="P223" s="50"/>
      <c r="Q223" s="50"/>
      <c r="R223" s="117"/>
      <c r="S223" s="117"/>
      <c r="T223" s="118"/>
    </row>
    <row r="224" spans="1:20" s="51" customFormat="1" x14ac:dyDescent="0.25">
      <c r="A224" s="149">
        <v>700</v>
      </c>
      <c r="B224" s="145" t="s">
        <v>234</v>
      </c>
      <c r="C224" s="241">
        <v>4922</v>
      </c>
      <c r="D224" s="240">
        <v>0</v>
      </c>
      <c r="E224" s="182">
        <v>0</v>
      </c>
      <c r="F224" s="182">
        <v>0</v>
      </c>
      <c r="G224" s="198">
        <v>0</v>
      </c>
      <c r="H224" s="15">
        <v>969</v>
      </c>
      <c r="I224" s="15">
        <v>1831</v>
      </c>
      <c r="J224" s="484">
        <v>0.52921900600764604</v>
      </c>
      <c r="K224" s="487">
        <v>0.14757407120323279</v>
      </c>
      <c r="L224" s="241">
        <v>0</v>
      </c>
      <c r="M224" s="186">
        <v>0</v>
      </c>
      <c r="N224" s="186">
        <v>49908.166636145441</v>
      </c>
      <c r="O224" s="423">
        <f t="shared" si="3"/>
        <v>49908.166636145441</v>
      </c>
      <c r="P224" s="50"/>
      <c r="Q224" s="50"/>
      <c r="R224" s="117"/>
      <c r="S224" s="117"/>
      <c r="T224" s="118"/>
    </row>
    <row r="225" spans="1:20" s="51" customFormat="1" x14ac:dyDescent="0.25">
      <c r="A225" s="149">
        <v>702</v>
      </c>
      <c r="B225" s="145" t="s">
        <v>235</v>
      </c>
      <c r="C225" s="241">
        <v>4215</v>
      </c>
      <c r="D225" s="240">
        <v>0.38190000000000002</v>
      </c>
      <c r="E225" s="182">
        <v>0</v>
      </c>
      <c r="F225" s="182">
        <v>0</v>
      </c>
      <c r="G225" s="198">
        <v>0</v>
      </c>
      <c r="H225" s="15">
        <v>1545</v>
      </c>
      <c r="I225" s="15">
        <v>1553</v>
      </c>
      <c r="J225" s="484">
        <v>0.99484867997424342</v>
      </c>
      <c r="K225" s="487">
        <v>0.61320374516983023</v>
      </c>
      <c r="L225" s="241">
        <v>364438.00440000003</v>
      </c>
      <c r="M225" s="186">
        <v>0</v>
      </c>
      <c r="N225" s="186">
        <v>177591.56162855923</v>
      </c>
      <c r="O225" s="423">
        <f t="shared" si="3"/>
        <v>542029.56602855923</v>
      </c>
      <c r="P225" s="50"/>
      <c r="Q225" s="50"/>
      <c r="R225" s="117"/>
      <c r="S225" s="117"/>
      <c r="T225" s="118"/>
    </row>
    <row r="226" spans="1:20" s="51" customFormat="1" x14ac:dyDescent="0.25">
      <c r="A226" s="149">
        <v>704</v>
      </c>
      <c r="B226" s="145" t="s">
        <v>236</v>
      </c>
      <c r="C226" s="241">
        <v>6354</v>
      </c>
      <c r="D226" s="240">
        <v>0</v>
      </c>
      <c r="E226" s="182">
        <v>0</v>
      </c>
      <c r="F226" s="182">
        <v>1</v>
      </c>
      <c r="G226" s="198">
        <v>1.5738117721120554E-4</v>
      </c>
      <c r="H226" s="15">
        <v>1951</v>
      </c>
      <c r="I226" s="15">
        <v>2979</v>
      </c>
      <c r="J226" s="484">
        <v>0.65491775763679083</v>
      </c>
      <c r="K226" s="487">
        <v>0.27327282283237758</v>
      </c>
      <c r="L226" s="241">
        <v>0</v>
      </c>
      <c r="M226" s="186">
        <v>0</v>
      </c>
      <c r="N226" s="186">
        <v>119306.36172338764</v>
      </c>
      <c r="O226" s="423">
        <f t="shared" si="3"/>
        <v>119306.36172338764</v>
      </c>
      <c r="P226" s="50"/>
      <c r="Q226" s="50"/>
      <c r="R226" s="117"/>
      <c r="S226" s="117"/>
      <c r="T226" s="118"/>
    </row>
    <row r="227" spans="1:20" s="51" customFormat="1" x14ac:dyDescent="0.25">
      <c r="A227" s="149">
        <v>707</v>
      </c>
      <c r="B227" s="145" t="s">
        <v>237</v>
      </c>
      <c r="C227" s="241">
        <v>2066</v>
      </c>
      <c r="D227" s="240">
        <v>0.42270000000000002</v>
      </c>
      <c r="E227" s="182">
        <v>0</v>
      </c>
      <c r="F227" s="182">
        <v>0</v>
      </c>
      <c r="G227" s="198">
        <v>0</v>
      </c>
      <c r="H227" s="15">
        <v>523</v>
      </c>
      <c r="I227" s="15">
        <v>663</v>
      </c>
      <c r="J227" s="484">
        <v>0.78883861236802411</v>
      </c>
      <c r="K227" s="487">
        <v>0.40719367756361086</v>
      </c>
      <c r="L227" s="241">
        <v>197714.71248000002</v>
      </c>
      <c r="M227" s="186">
        <v>0</v>
      </c>
      <c r="N227" s="186">
        <v>57803.121491427519</v>
      </c>
      <c r="O227" s="423">
        <f t="shared" si="3"/>
        <v>255517.83397142752</v>
      </c>
      <c r="P227" s="50"/>
      <c r="Q227" s="50"/>
      <c r="R227" s="117"/>
      <c r="S227" s="117"/>
      <c r="T227" s="118"/>
    </row>
    <row r="228" spans="1:20" s="51" customFormat="1" x14ac:dyDescent="0.25">
      <c r="A228" s="149">
        <v>710</v>
      </c>
      <c r="B228" s="145" t="s">
        <v>238</v>
      </c>
      <c r="C228" s="241">
        <v>27528</v>
      </c>
      <c r="D228" s="240">
        <v>0</v>
      </c>
      <c r="E228" s="182">
        <v>0</v>
      </c>
      <c r="F228" s="182">
        <v>1</v>
      </c>
      <c r="G228" s="198">
        <v>3.6326649229875038E-5</v>
      </c>
      <c r="H228" s="15">
        <v>9918</v>
      </c>
      <c r="I228" s="15">
        <v>11520</v>
      </c>
      <c r="J228" s="484">
        <v>0.86093750000000002</v>
      </c>
      <c r="K228" s="487">
        <v>0.47929256519558677</v>
      </c>
      <c r="L228" s="241">
        <v>0</v>
      </c>
      <c r="M228" s="186">
        <v>0</v>
      </c>
      <c r="N228" s="186">
        <v>906557.38563151949</v>
      </c>
      <c r="O228" s="423">
        <f t="shared" si="3"/>
        <v>906557.38563151949</v>
      </c>
      <c r="P228" s="50"/>
      <c r="Q228" s="50"/>
      <c r="R228" s="117"/>
      <c r="S228" s="117"/>
      <c r="T228" s="118"/>
    </row>
    <row r="229" spans="1:20" s="51" customFormat="1" x14ac:dyDescent="0.25">
      <c r="A229" s="149">
        <v>729</v>
      </c>
      <c r="B229" s="145" t="s">
        <v>239</v>
      </c>
      <c r="C229" s="241">
        <v>9208</v>
      </c>
      <c r="D229" s="240">
        <v>0.1762</v>
      </c>
      <c r="E229" s="182">
        <v>0</v>
      </c>
      <c r="F229" s="182">
        <v>0</v>
      </c>
      <c r="G229" s="198">
        <v>0</v>
      </c>
      <c r="H229" s="15">
        <v>2976</v>
      </c>
      <c r="I229" s="15">
        <v>3192</v>
      </c>
      <c r="J229" s="484">
        <v>0.93233082706766912</v>
      </c>
      <c r="K229" s="487">
        <v>0.55068589226325582</v>
      </c>
      <c r="L229" s="241">
        <v>367322.58944000001</v>
      </c>
      <c r="M229" s="186">
        <v>0</v>
      </c>
      <c r="N229" s="186">
        <v>348408.87546941568</v>
      </c>
      <c r="O229" s="423">
        <f t="shared" si="3"/>
        <v>715731.46490941569</v>
      </c>
      <c r="P229" s="50"/>
      <c r="Q229" s="50"/>
      <c r="R229" s="117"/>
      <c r="S229" s="117"/>
      <c r="T229" s="118"/>
    </row>
    <row r="230" spans="1:20" s="51" customFormat="1" x14ac:dyDescent="0.25">
      <c r="A230" s="149">
        <v>732</v>
      </c>
      <c r="B230" s="145" t="s">
        <v>240</v>
      </c>
      <c r="C230" s="241">
        <v>3407</v>
      </c>
      <c r="D230" s="240">
        <v>1.7481</v>
      </c>
      <c r="E230" s="182">
        <v>0</v>
      </c>
      <c r="F230" s="182">
        <v>3</v>
      </c>
      <c r="G230" s="198">
        <v>8.8054006457293811E-4</v>
      </c>
      <c r="H230" s="15">
        <v>1067</v>
      </c>
      <c r="I230" s="15">
        <v>1152</v>
      </c>
      <c r="J230" s="484">
        <v>0.92621527777777779</v>
      </c>
      <c r="K230" s="487">
        <v>0.5445703429733646</v>
      </c>
      <c r="L230" s="241">
        <v>4045163.5346400007</v>
      </c>
      <c r="M230" s="186">
        <v>0</v>
      </c>
      <c r="N230" s="186">
        <v>127481.17810123948</v>
      </c>
      <c r="O230" s="423">
        <f t="shared" si="3"/>
        <v>4172644.7127412399</v>
      </c>
      <c r="P230" s="50"/>
      <c r="Q230" s="50"/>
      <c r="R230" s="117"/>
      <c r="S230" s="117"/>
      <c r="T230" s="118"/>
    </row>
    <row r="231" spans="1:20" s="51" customFormat="1" x14ac:dyDescent="0.25">
      <c r="A231" s="149">
        <v>734</v>
      </c>
      <c r="B231" s="145" t="s">
        <v>241</v>
      </c>
      <c r="C231" s="241">
        <v>51562</v>
      </c>
      <c r="D231" s="240">
        <v>0</v>
      </c>
      <c r="E231" s="182">
        <v>0</v>
      </c>
      <c r="F231" s="182">
        <v>2</v>
      </c>
      <c r="G231" s="198">
        <v>3.8788254916411312E-5</v>
      </c>
      <c r="H231" s="15">
        <v>18428</v>
      </c>
      <c r="I231" s="15">
        <v>20640</v>
      </c>
      <c r="J231" s="484">
        <v>0.89282945736434105</v>
      </c>
      <c r="K231" s="487">
        <v>0.51118452255992786</v>
      </c>
      <c r="L231" s="241">
        <v>0</v>
      </c>
      <c r="M231" s="186">
        <v>0</v>
      </c>
      <c r="N231" s="186">
        <v>1811037.3163620669</v>
      </c>
      <c r="O231" s="423">
        <f t="shared" si="3"/>
        <v>1811037.3163620669</v>
      </c>
      <c r="P231" s="50"/>
      <c r="Q231" s="50"/>
      <c r="R231" s="117"/>
      <c r="S231" s="117"/>
      <c r="T231" s="118"/>
    </row>
    <row r="232" spans="1:20" s="51" customFormat="1" x14ac:dyDescent="0.25">
      <c r="A232" s="149">
        <v>738</v>
      </c>
      <c r="B232" s="145" t="s">
        <v>242</v>
      </c>
      <c r="C232" s="241">
        <v>2950</v>
      </c>
      <c r="D232" s="240">
        <v>0</v>
      </c>
      <c r="E232" s="182">
        <v>0</v>
      </c>
      <c r="F232" s="182">
        <v>0</v>
      </c>
      <c r="G232" s="198">
        <v>0</v>
      </c>
      <c r="H232" s="15">
        <v>740</v>
      </c>
      <c r="I232" s="15">
        <v>1287</v>
      </c>
      <c r="J232" s="484">
        <v>0.57498057498057498</v>
      </c>
      <c r="K232" s="487">
        <v>0.19333564017616173</v>
      </c>
      <c r="L232" s="241">
        <v>0</v>
      </c>
      <c r="M232" s="186">
        <v>0</v>
      </c>
      <c r="N232" s="186">
        <v>39188.070917687008</v>
      </c>
      <c r="O232" s="423">
        <f t="shared" si="3"/>
        <v>39188.070917687008</v>
      </c>
      <c r="P232" s="50"/>
      <c r="Q232" s="50"/>
      <c r="R232" s="117"/>
      <c r="S232" s="117"/>
      <c r="T232" s="118"/>
    </row>
    <row r="233" spans="1:20" s="51" customFormat="1" x14ac:dyDescent="0.25">
      <c r="A233" s="149">
        <v>739</v>
      </c>
      <c r="B233" s="145" t="s">
        <v>243</v>
      </c>
      <c r="C233" s="241">
        <v>3326</v>
      </c>
      <c r="D233" s="240">
        <v>0.22439999999999999</v>
      </c>
      <c r="E233" s="182">
        <v>0</v>
      </c>
      <c r="F233" s="182">
        <v>0</v>
      </c>
      <c r="G233" s="198">
        <v>0</v>
      </c>
      <c r="H233" s="15">
        <v>1014</v>
      </c>
      <c r="I233" s="15">
        <v>1232</v>
      </c>
      <c r="J233" s="484">
        <v>0.82305194805194803</v>
      </c>
      <c r="K233" s="487">
        <v>0.44140701324753479</v>
      </c>
      <c r="L233" s="241">
        <v>168974.63615999999</v>
      </c>
      <c r="M233" s="186">
        <v>0</v>
      </c>
      <c r="N233" s="186">
        <v>100874.50637767196</v>
      </c>
      <c r="O233" s="423">
        <f t="shared" si="3"/>
        <v>269849.14253767196</v>
      </c>
      <c r="P233" s="50"/>
      <c r="Q233" s="50"/>
      <c r="R233" s="117"/>
      <c r="S233" s="117"/>
      <c r="T233" s="118"/>
    </row>
    <row r="234" spans="1:20" s="51" customFormat="1" x14ac:dyDescent="0.25">
      <c r="A234" s="149">
        <v>740</v>
      </c>
      <c r="B234" s="145" t="s">
        <v>244</v>
      </c>
      <c r="C234" s="241">
        <v>32662</v>
      </c>
      <c r="D234" s="240">
        <v>0.222</v>
      </c>
      <c r="E234" s="182">
        <v>0</v>
      </c>
      <c r="F234" s="182">
        <v>1</v>
      </c>
      <c r="G234" s="198">
        <v>3.0616618700630706E-5</v>
      </c>
      <c r="H234" s="15">
        <v>12529</v>
      </c>
      <c r="I234" s="15">
        <v>12295</v>
      </c>
      <c r="J234" s="484">
        <v>1.0190321268808458</v>
      </c>
      <c r="K234" s="487">
        <v>0.63738719207643246</v>
      </c>
      <c r="L234" s="241">
        <v>1641618.2496</v>
      </c>
      <c r="M234" s="186">
        <v>0</v>
      </c>
      <c r="N234" s="186">
        <v>1430428.1735288259</v>
      </c>
      <c r="O234" s="423">
        <f t="shared" si="3"/>
        <v>3072046.4231288256</v>
      </c>
      <c r="P234" s="50"/>
      <c r="Q234" s="50"/>
      <c r="R234" s="117"/>
      <c r="S234" s="117"/>
      <c r="T234" s="118"/>
    </row>
    <row r="235" spans="1:20" s="51" customFormat="1" x14ac:dyDescent="0.25">
      <c r="A235" s="149">
        <v>742</v>
      </c>
      <c r="B235" s="145" t="s">
        <v>245</v>
      </c>
      <c r="C235" s="241">
        <v>1009</v>
      </c>
      <c r="D235" s="240">
        <v>1.9018999999999999</v>
      </c>
      <c r="E235" s="182">
        <v>0</v>
      </c>
      <c r="F235" s="182">
        <v>4</v>
      </c>
      <c r="G235" s="198">
        <v>3.9643211100099107E-3</v>
      </c>
      <c r="H235" s="15">
        <v>356</v>
      </c>
      <c r="I235" s="15">
        <v>374</v>
      </c>
      <c r="J235" s="484">
        <v>0.95187165775401072</v>
      </c>
      <c r="K235" s="487">
        <v>0.57022672294959742</v>
      </c>
      <c r="L235" s="241">
        <v>1303396.41432</v>
      </c>
      <c r="M235" s="186">
        <v>0</v>
      </c>
      <c r="N235" s="186">
        <v>39532.900637071638</v>
      </c>
      <c r="O235" s="423">
        <f t="shared" si="3"/>
        <v>1342929.3149570716</v>
      </c>
      <c r="P235" s="50"/>
      <c r="Q235" s="50"/>
      <c r="R235" s="117"/>
      <c r="S235" s="117"/>
      <c r="T235" s="118"/>
    </row>
    <row r="236" spans="1:20" s="51" customFormat="1" x14ac:dyDescent="0.25">
      <c r="A236" s="149">
        <v>743</v>
      </c>
      <c r="B236" s="145" t="s">
        <v>246</v>
      </c>
      <c r="C236" s="241">
        <v>64130</v>
      </c>
      <c r="D236" s="240">
        <v>0</v>
      </c>
      <c r="E236" s="182">
        <v>0</v>
      </c>
      <c r="F236" s="182">
        <v>3</v>
      </c>
      <c r="G236" s="198">
        <v>4.6779978169343519E-5</v>
      </c>
      <c r="H236" s="15">
        <v>31210</v>
      </c>
      <c r="I236" s="15">
        <v>28310</v>
      </c>
      <c r="J236" s="484">
        <v>1.1024373013069586</v>
      </c>
      <c r="K236" s="487">
        <v>0.7207923665025453</v>
      </c>
      <c r="L236" s="241">
        <v>0</v>
      </c>
      <c r="M236" s="186">
        <v>0</v>
      </c>
      <c r="N236" s="186">
        <v>3176079.5178082632</v>
      </c>
      <c r="O236" s="423">
        <f t="shared" si="3"/>
        <v>3176079.5178082632</v>
      </c>
      <c r="P236" s="50"/>
      <c r="Q236" s="50"/>
      <c r="R236" s="117"/>
      <c r="S236" s="117"/>
      <c r="T236" s="118"/>
    </row>
    <row r="237" spans="1:20" s="51" customFormat="1" x14ac:dyDescent="0.25">
      <c r="A237" s="149">
        <v>746</v>
      </c>
      <c r="B237" s="145" t="s">
        <v>247</v>
      </c>
      <c r="C237" s="241">
        <v>4834</v>
      </c>
      <c r="D237" s="240">
        <v>0</v>
      </c>
      <c r="E237" s="182">
        <v>0</v>
      </c>
      <c r="F237" s="182">
        <v>1</v>
      </c>
      <c r="G237" s="198">
        <v>2.0686801820438559E-4</v>
      </c>
      <c r="H237" s="15">
        <v>2197</v>
      </c>
      <c r="I237" s="15">
        <v>1798</v>
      </c>
      <c r="J237" s="484">
        <v>1.2219132369299222</v>
      </c>
      <c r="K237" s="487">
        <v>0.84026830212550885</v>
      </c>
      <c r="L237" s="241">
        <v>0</v>
      </c>
      <c r="M237" s="186">
        <v>0</v>
      </c>
      <c r="N237" s="186">
        <v>279090.19257873727</v>
      </c>
      <c r="O237" s="423">
        <f t="shared" si="3"/>
        <v>279090.19257873727</v>
      </c>
      <c r="P237" s="50"/>
      <c r="Q237" s="50"/>
      <c r="R237" s="117"/>
      <c r="S237" s="117"/>
      <c r="T237" s="118"/>
    </row>
    <row r="238" spans="1:20" s="51" customFormat="1" x14ac:dyDescent="0.25">
      <c r="A238" s="149">
        <v>747</v>
      </c>
      <c r="B238" s="145" t="s">
        <v>248</v>
      </c>
      <c r="C238" s="241">
        <v>1385</v>
      </c>
      <c r="D238" s="240">
        <v>0.31769999999999998</v>
      </c>
      <c r="E238" s="182">
        <v>0</v>
      </c>
      <c r="F238" s="182">
        <v>0</v>
      </c>
      <c r="G238" s="198">
        <v>0</v>
      </c>
      <c r="H238" s="15">
        <v>368</v>
      </c>
      <c r="I238" s="15">
        <v>470</v>
      </c>
      <c r="J238" s="484">
        <v>0.78297872340425534</v>
      </c>
      <c r="K238" s="487">
        <v>0.40133378859984209</v>
      </c>
      <c r="L238" s="241">
        <v>99619.282800000001</v>
      </c>
      <c r="M238" s="186">
        <v>0</v>
      </c>
      <c r="N238" s="186">
        <v>38192.26779135278</v>
      </c>
      <c r="O238" s="423">
        <f t="shared" si="3"/>
        <v>137811.55059135277</v>
      </c>
      <c r="P238" s="50"/>
      <c r="Q238" s="50"/>
      <c r="R238" s="117"/>
      <c r="S238" s="117"/>
      <c r="T238" s="118"/>
    </row>
    <row r="239" spans="1:20" s="51" customFormat="1" x14ac:dyDescent="0.25">
      <c r="A239" s="149">
        <v>748</v>
      </c>
      <c r="B239" s="145" t="s">
        <v>249</v>
      </c>
      <c r="C239" s="241">
        <v>5034</v>
      </c>
      <c r="D239" s="240">
        <v>0</v>
      </c>
      <c r="E239" s="182">
        <v>0</v>
      </c>
      <c r="F239" s="182">
        <v>0</v>
      </c>
      <c r="G239" s="198">
        <v>0</v>
      </c>
      <c r="H239" s="15">
        <v>1710</v>
      </c>
      <c r="I239" s="15">
        <v>1932</v>
      </c>
      <c r="J239" s="484">
        <v>0.8850931677018633</v>
      </c>
      <c r="K239" s="487">
        <v>0.50344823289745011</v>
      </c>
      <c r="L239" s="241">
        <v>0</v>
      </c>
      <c r="M239" s="186">
        <v>0</v>
      </c>
      <c r="N239" s="186">
        <v>174135.76596672001</v>
      </c>
      <c r="O239" s="423">
        <f t="shared" si="3"/>
        <v>174135.76596672001</v>
      </c>
      <c r="P239" s="50"/>
      <c r="Q239" s="50"/>
      <c r="R239" s="117"/>
      <c r="S239" s="117"/>
      <c r="T239" s="118"/>
    </row>
    <row r="240" spans="1:20" s="51" customFormat="1" x14ac:dyDescent="0.25">
      <c r="A240" s="149">
        <v>749</v>
      </c>
      <c r="B240" s="145" t="s">
        <v>250</v>
      </c>
      <c r="C240" s="241">
        <v>21251</v>
      </c>
      <c r="D240" s="240">
        <v>0</v>
      </c>
      <c r="E240" s="182">
        <v>0</v>
      </c>
      <c r="F240" s="182">
        <v>1</v>
      </c>
      <c r="G240" s="198">
        <v>4.7056609100748203E-5</v>
      </c>
      <c r="H240" s="15">
        <v>7303</v>
      </c>
      <c r="I240" s="15">
        <v>9381</v>
      </c>
      <c r="J240" s="484">
        <v>0.77848843406886259</v>
      </c>
      <c r="K240" s="487">
        <v>0.39684349926444934</v>
      </c>
      <c r="L240" s="241">
        <v>0</v>
      </c>
      <c r="M240" s="186">
        <v>0</v>
      </c>
      <c r="N240" s="186">
        <v>579453.49984911608</v>
      </c>
      <c r="O240" s="423">
        <f t="shared" si="3"/>
        <v>579453.49984911608</v>
      </c>
      <c r="P240" s="50"/>
      <c r="Q240" s="50"/>
      <c r="R240" s="117"/>
      <c r="S240" s="117"/>
      <c r="T240" s="118"/>
    </row>
    <row r="241" spans="1:20" s="51" customFormat="1" x14ac:dyDescent="0.25">
      <c r="A241" s="149">
        <v>751</v>
      </c>
      <c r="B241" s="145" t="s">
        <v>251</v>
      </c>
      <c r="C241" s="241">
        <v>2950</v>
      </c>
      <c r="D241" s="240">
        <v>0</v>
      </c>
      <c r="E241" s="182">
        <v>0</v>
      </c>
      <c r="F241" s="182">
        <v>0</v>
      </c>
      <c r="G241" s="198">
        <v>0</v>
      </c>
      <c r="H241" s="15">
        <v>614</v>
      </c>
      <c r="I241" s="15">
        <v>1039</v>
      </c>
      <c r="J241" s="484">
        <v>0.59095283926852749</v>
      </c>
      <c r="K241" s="487">
        <v>0.20930790446411424</v>
      </c>
      <c r="L241" s="241">
        <v>0</v>
      </c>
      <c r="M241" s="186">
        <v>0</v>
      </c>
      <c r="N241" s="186">
        <v>42425.561041401401</v>
      </c>
      <c r="O241" s="423">
        <f t="shared" si="3"/>
        <v>42425.561041401401</v>
      </c>
      <c r="P241" s="50"/>
      <c r="Q241" s="50"/>
      <c r="R241" s="117"/>
      <c r="S241" s="117"/>
      <c r="T241" s="118"/>
    </row>
    <row r="242" spans="1:20" s="51" customFormat="1" x14ac:dyDescent="0.25">
      <c r="A242" s="149">
        <v>753</v>
      </c>
      <c r="B242" s="145" t="s">
        <v>252</v>
      </c>
      <c r="C242" s="241">
        <v>21687</v>
      </c>
      <c r="D242" s="240">
        <v>0</v>
      </c>
      <c r="E242" s="182">
        <v>0</v>
      </c>
      <c r="F242" s="182">
        <v>3</v>
      </c>
      <c r="G242" s="198">
        <v>1.3833171946327292E-4</v>
      </c>
      <c r="H242" s="15">
        <v>6774</v>
      </c>
      <c r="I242" s="15">
        <v>10132</v>
      </c>
      <c r="J242" s="484">
        <v>0.66857481247532569</v>
      </c>
      <c r="K242" s="487">
        <v>0.28692987767091244</v>
      </c>
      <c r="L242" s="241">
        <v>0</v>
      </c>
      <c r="M242" s="186">
        <v>0</v>
      </c>
      <c r="N242" s="186">
        <v>427558.16174184211</v>
      </c>
      <c r="O242" s="423">
        <f t="shared" si="3"/>
        <v>427558.16174184211</v>
      </c>
      <c r="P242" s="50"/>
      <c r="Q242" s="50"/>
      <c r="R242" s="117"/>
      <c r="S242" s="117"/>
      <c r="T242" s="118"/>
    </row>
    <row r="243" spans="1:20" s="51" customFormat="1" x14ac:dyDescent="0.25">
      <c r="A243" s="149">
        <v>755</v>
      </c>
      <c r="B243" s="145" t="s">
        <v>253</v>
      </c>
      <c r="C243" s="241">
        <v>6149</v>
      </c>
      <c r="D243" s="240">
        <v>0</v>
      </c>
      <c r="E243" s="182">
        <v>0</v>
      </c>
      <c r="F243" s="182">
        <v>0</v>
      </c>
      <c r="G243" s="198">
        <v>0</v>
      </c>
      <c r="H243" s="15">
        <v>1353</v>
      </c>
      <c r="I243" s="15">
        <v>2881</v>
      </c>
      <c r="J243" s="484">
        <v>0.46962860118014577</v>
      </c>
      <c r="K243" s="487">
        <v>8.7983666375732517E-2</v>
      </c>
      <c r="L243" s="241">
        <v>0</v>
      </c>
      <c r="M243" s="186">
        <v>0</v>
      </c>
      <c r="N243" s="186">
        <v>37172.904599844289</v>
      </c>
      <c r="O243" s="423">
        <f t="shared" si="3"/>
        <v>37172.904599844289</v>
      </c>
      <c r="P243" s="50"/>
      <c r="Q243" s="50"/>
      <c r="R243" s="117"/>
      <c r="S243" s="117"/>
      <c r="T243" s="118"/>
    </row>
    <row r="244" spans="1:20" s="51" customFormat="1" x14ac:dyDescent="0.25">
      <c r="A244" s="149">
        <v>758</v>
      </c>
      <c r="B244" s="145" t="s">
        <v>254</v>
      </c>
      <c r="C244" s="241">
        <v>8266</v>
      </c>
      <c r="D244" s="240">
        <v>1.4109</v>
      </c>
      <c r="E244" s="182">
        <v>1</v>
      </c>
      <c r="F244" s="182">
        <v>131</v>
      </c>
      <c r="G244" s="198">
        <v>1.5848052262279217E-2</v>
      </c>
      <c r="H244" s="15">
        <v>3676</v>
      </c>
      <c r="I244" s="15">
        <v>3648</v>
      </c>
      <c r="J244" s="484">
        <v>1.0076754385964912</v>
      </c>
      <c r="K244" s="487">
        <v>0.62603050379207792</v>
      </c>
      <c r="L244" s="241">
        <v>3960584.7962400005</v>
      </c>
      <c r="M244" s="186">
        <v>376690.5</v>
      </c>
      <c r="N244" s="186">
        <v>355558.3191979666</v>
      </c>
      <c r="O244" s="423">
        <f t="shared" si="3"/>
        <v>4692833.6154379668</v>
      </c>
      <c r="P244" s="50"/>
      <c r="Q244" s="50"/>
      <c r="R244" s="117"/>
      <c r="S244" s="117"/>
      <c r="T244" s="118"/>
    </row>
    <row r="245" spans="1:20" s="51" customFormat="1" x14ac:dyDescent="0.25">
      <c r="A245" s="149">
        <v>759</v>
      </c>
      <c r="B245" s="145" t="s">
        <v>255</v>
      </c>
      <c r="C245" s="241">
        <v>2007</v>
      </c>
      <c r="D245" s="240">
        <v>0.63790000000000002</v>
      </c>
      <c r="E245" s="182">
        <v>0</v>
      </c>
      <c r="F245" s="182">
        <v>0</v>
      </c>
      <c r="G245" s="198">
        <v>0</v>
      </c>
      <c r="H245" s="15">
        <v>747</v>
      </c>
      <c r="I245" s="15">
        <v>749</v>
      </c>
      <c r="J245" s="484">
        <v>0.99732977303070758</v>
      </c>
      <c r="K245" s="487">
        <v>0.61568483822629427</v>
      </c>
      <c r="L245" s="241">
        <v>289852.06391999999</v>
      </c>
      <c r="M245" s="186">
        <v>0</v>
      </c>
      <c r="N245" s="186">
        <v>84903.536405699051</v>
      </c>
      <c r="O245" s="423">
        <f t="shared" si="3"/>
        <v>374755.60032569902</v>
      </c>
      <c r="P245" s="50"/>
      <c r="Q245" s="50"/>
      <c r="R245" s="117"/>
      <c r="S245" s="117"/>
      <c r="T245" s="118"/>
    </row>
    <row r="246" spans="1:20" s="51" customFormat="1" x14ac:dyDescent="0.25">
      <c r="A246" s="149">
        <v>761</v>
      </c>
      <c r="B246" s="145" t="s">
        <v>256</v>
      </c>
      <c r="C246" s="241">
        <v>8646</v>
      </c>
      <c r="D246" s="240">
        <v>0</v>
      </c>
      <c r="E246" s="182">
        <v>0</v>
      </c>
      <c r="F246" s="182">
        <v>0</v>
      </c>
      <c r="G246" s="198">
        <v>0</v>
      </c>
      <c r="H246" s="15">
        <v>2733</v>
      </c>
      <c r="I246" s="15">
        <v>3361</v>
      </c>
      <c r="J246" s="484">
        <v>0.81315084796191606</v>
      </c>
      <c r="K246" s="487">
        <v>0.43150591315750281</v>
      </c>
      <c r="L246" s="241">
        <v>0</v>
      </c>
      <c r="M246" s="186">
        <v>0</v>
      </c>
      <c r="N246" s="186">
        <v>256343.27659972772</v>
      </c>
      <c r="O246" s="423">
        <f t="shared" si="3"/>
        <v>256343.27659972772</v>
      </c>
      <c r="P246" s="50"/>
      <c r="Q246" s="50"/>
      <c r="R246" s="117"/>
      <c r="S246" s="117"/>
      <c r="T246" s="118"/>
    </row>
    <row r="247" spans="1:20" s="51" customFormat="1" x14ac:dyDescent="0.25">
      <c r="A247" s="149">
        <v>762</v>
      </c>
      <c r="B247" s="145" t="s">
        <v>257</v>
      </c>
      <c r="C247" s="241">
        <v>3841</v>
      </c>
      <c r="D247" s="240">
        <v>0.23230000000000001</v>
      </c>
      <c r="E247" s="182">
        <v>0</v>
      </c>
      <c r="F247" s="182">
        <v>0</v>
      </c>
      <c r="G247" s="198">
        <v>0</v>
      </c>
      <c r="H247" s="15">
        <v>1167</v>
      </c>
      <c r="I247" s="15">
        <v>1378</v>
      </c>
      <c r="J247" s="484">
        <v>0.84687953555878082</v>
      </c>
      <c r="K247" s="487">
        <v>0.46523460075436757</v>
      </c>
      <c r="L247" s="241">
        <v>202008.63752000002</v>
      </c>
      <c r="M247" s="186">
        <v>0</v>
      </c>
      <c r="N247" s="186">
        <v>122782.44083389499</v>
      </c>
      <c r="O247" s="423">
        <f t="shared" si="3"/>
        <v>324791.07835389499</v>
      </c>
      <c r="P247" s="50"/>
      <c r="Q247" s="50"/>
      <c r="R247" s="117"/>
      <c r="S247" s="117"/>
      <c r="T247" s="118"/>
    </row>
    <row r="248" spans="1:20" s="51" customFormat="1" x14ac:dyDescent="0.25">
      <c r="A248" s="149">
        <v>765</v>
      </c>
      <c r="B248" s="145" t="s">
        <v>258</v>
      </c>
      <c r="C248" s="241">
        <v>10301</v>
      </c>
      <c r="D248" s="240">
        <v>0.46279999999999999</v>
      </c>
      <c r="E248" s="182">
        <v>0</v>
      </c>
      <c r="F248" s="182">
        <v>0</v>
      </c>
      <c r="G248" s="198">
        <v>0</v>
      </c>
      <c r="H248" s="15">
        <v>4261</v>
      </c>
      <c r="I248" s="15">
        <v>4250</v>
      </c>
      <c r="J248" s="484">
        <v>1.0025882352941176</v>
      </c>
      <c r="K248" s="487">
        <v>0.62094330048970425</v>
      </c>
      <c r="L248" s="241">
        <v>1079317.3539199999</v>
      </c>
      <c r="M248" s="186">
        <v>0</v>
      </c>
      <c r="N248" s="186">
        <v>439492.31103364663</v>
      </c>
      <c r="O248" s="423">
        <f t="shared" si="3"/>
        <v>1518809.6649536465</v>
      </c>
      <c r="P248" s="50"/>
      <c r="Q248" s="50"/>
      <c r="R248" s="117"/>
      <c r="S248" s="117"/>
      <c r="T248" s="118"/>
    </row>
    <row r="249" spans="1:20" s="51" customFormat="1" x14ac:dyDescent="0.25">
      <c r="A249" s="149">
        <v>768</v>
      </c>
      <c r="B249" s="145" t="s">
        <v>259</v>
      </c>
      <c r="C249" s="241">
        <v>2482</v>
      </c>
      <c r="D249" s="240">
        <v>0.68200000000000005</v>
      </c>
      <c r="E249" s="182">
        <v>0</v>
      </c>
      <c r="F249" s="182">
        <v>0</v>
      </c>
      <c r="G249" s="198">
        <v>0</v>
      </c>
      <c r="H249" s="15">
        <v>805</v>
      </c>
      <c r="I249" s="15">
        <v>858</v>
      </c>
      <c r="J249" s="484">
        <v>0.93822843822843827</v>
      </c>
      <c r="K249" s="487">
        <v>0.55658350342402496</v>
      </c>
      <c r="L249" s="241">
        <v>383232.71360000002</v>
      </c>
      <c r="M249" s="186">
        <v>0</v>
      </c>
      <c r="N249" s="186">
        <v>94918.759955297108</v>
      </c>
      <c r="O249" s="423">
        <f t="shared" si="3"/>
        <v>478151.47355529713</v>
      </c>
      <c r="P249" s="50"/>
      <c r="Q249" s="50"/>
      <c r="R249" s="117"/>
      <c r="S249" s="117"/>
      <c r="T249" s="118"/>
    </row>
    <row r="250" spans="1:20" s="51" customFormat="1" x14ac:dyDescent="0.25">
      <c r="A250" s="149">
        <v>777</v>
      </c>
      <c r="B250" s="145" t="s">
        <v>260</v>
      </c>
      <c r="C250" s="241">
        <v>7594</v>
      </c>
      <c r="D250" s="240">
        <v>1.4174</v>
      </c>
      <c r="E250" s="182">
        <v>0</v>
      </c>
      <c r="F250" s="182">
        <v>0</v>
      </c>
      <c r="G250" s="198">
        <v>0</v>
      </c>
      <c r="H250" s="15">
        <v>2315</v>
      </c>
      <c r="I250" s="15">
        <v>2617</v>
      </c>
      <c r="J250" s="484">
        <v>0.88460068781046997</v>
      </c>
      <c r="K250" s="487">
        <v>0.50295575300605666</v>
      </c>
      <c r="L250" s="241">
        <v>3655364.6097599999</v>
      </c>
      <c r="M250" s="186">
        <v>0</v>
      </c>
      <c r="N250" s="186">
        <v>262434.13385801646</v>
      </c>
      <c r="O250" s="423">
        <f t="shared" si="3"/>
        <v>3917798.7436180161</v>
      </c>
      <c r="P250" s="50"/>
      <c r="Q250" s="50"/>
      <c r="R250" s="117"/>
      <c r="S250" s="117"/>
      <c r="T250" s="118"/>
    </row>
    <row r="251" spans="1:20" s="51" customFormat="1" x14ac:dyDescent="0.25">
      <c r="A251" s="149">
        <v>778</v>
      </c>
      <c r="B251" s="145" t="s">
        <v>261</v>
      </c>
      <c r="C251" s="241">
        <v>6931</v>
      </c>
      <c r="D251" s="240">
        <v>0.1671</v>
      </c>
      <c r="E251" s="182">
        <v>0</v>
      </c>
      <c r="F251" s="182">
        <v>0</v>
      </c>
      <c r="G251" s="198">
        <v>0</v>
      </c>
      <c r="H251" s="15">
        <v>2465</v>
      </c>
      <c r="I251" s="15">
        <v>2590</v>
      </c>
      <c r="J251" s="484">
        <v>0.95173745173745172</v>
      </c>
      <c r="K251" s="487">
        <v>0.57009251693303842</v>
      </c>
      <c r="L251" s="241">
        <v>262209.71064</v>
      </c>
      <c r="M251" s="186">
        <v>0</v>
      </c>
      <c r="N251" s="186">
        <v>271494.59494742908</v>
      </c>
      <c r="O251" s="423">
        <f t="shared" si="3"/>
        <v>533704.30558742909</v>
      </c>
      <c r="P251" s="50"/>
      <c r="Q251" s="50"/>
      <c r="R251" s="117"/>
      <c r="S251" s="117"/>
      <c r="T251" s="118"/>
    </row>
    <row r="252" spans="1:20" s="51" customFormat="1" x14ac:dyDescent="0.25">
      <c r="A252" s="149">
        <v>781</v>
      </c>
      <c r="B252" s="145" t="s">
        <v>262</v>
      </c>
      <c r="C252" s="241">
        <v>3631</v>
      </c>
      <c r="D252" s="240">
        <v>0.61580000000000001</v>
      </c>
      <c r="E252" s="182">
        <v>0</v>
      </c>
      <c r="F252" s="182">
        <v>1</v>
      </c>
      <c r="G252" s="198">
        <v>2.754062241806665E-4</v>
      </c>
      <c r="H252" s="15">
        <v>1023</v>
      </c>
      <c r="I252" s="15">
        <v>1225</v>
      </c>
      <c r="J252" s="484">
        <v>0.83510204081632655</v>
      </c>
      <c r="K252" s="487">
        <v>0.4534571060119133</v>
      </c>
      <c r="L252" s="241">
        <v>506223.56271999999</v>
      </c>
      <c r="M252" s="186">
        <v>0</v>
      </c>
      <c r="N252" s="186">
        <v>113131.20408505925</v>
      </c>
      <c r="O252" s="423">
        <f t="shared" si="3"/>
        <v>619354.76680505928</v>
      </c>
      <c r="P252" s="50"/>
      <c r="Q252" s="50"/>
      <c r="R252" s="117"/>
      <c r="S252" s="117"/>
      <c r="T252" s="118"/>
    </row>
    <row r="253" spans="1:20" s="51" customFormat="1" x14ac:dyDescent="0.25">
      <c r="A253" s="149">
        <v>783</v>
      </c>
      <c r="B253" s="145" t="s">
        <v>263</v>
      </c>
      <c r="C253" s="241">
        <v>6646</v>
      </c>
      <c r="D253" s="240">
        <v>0</v>
      </c>
      <c r="E253" s="182">
        <v>0</v>
      </c>
      <c r="F253" s="182">
        <v>0</v>
      </c>
      <c r="G253" s="198">
        <v>0</v>
      </c>
      <c r="H253" s="15">
        <v>3162</v>
      </c>
      <c r="I253" s="15">
        <v>2810</v>
      </c>
      <c r="J253" s="484">
        <v>1.1252669039145908</v>
      </c>
      <c r="K253" s="487">
        <v>0.74362196911017753</v>
      </c>
      <c r="L253" s="241">
        <v>0</v>
      </c>
      <c r="M253" s="186">
        <v>0</v>
      </c>
      <c r="N253" s="186">
        <v>339572.48849678569</v>
      </c>
      <c r="O253" s="423">
        <f t="shared" si="3"/>
        <v>339572.48849678569</v>
      </c>
      <c r="P253" s="50"/>
      <c r="Q253" s="50"/>
      <c r="R253" s="117"/>
      <c r="S253" s="117"/>
      <c r="T253" s="118"/>
    </row>
    <row r="254" spans="1:20" s="111" customFormat="1" x14ac:dyDescent="0.25">
      <c r="A254" s="145">
        <v>785</v>
      </c>
      <c r="B254" s="145" t="s">
        <v>264</v>
      </c>
      <c r="C254" s="241">
        <v>2737</v>
      </c>
      <c r="D254" s="240">
        <v>1.5075000000000001</v>
      </c>
      <c r="E254" s="182">
        <v>0</v>
      </c>
      <c r="F254" s="182">
        <v>0</v>
      </c>
      <c r="G254" s="198">
        <v>0</v>
      </c>
      <c r="H254" s="15">
        <v>878</v>
      </c>
      <c r="I254" s="15">
        <v>906</v>
      </c>
      <c r="J254" s="484">
        <v>0.9690949227373068</v>
      </c>
      <c r="K254" s="487">
        <v>0.5874499879328936</v>
      </c>
      <c r="L254" s="241">
        <v>2802397.878</v>
      </c>
      <c r="M254" s="186">
        <v>0</v>
      </c>
      <c r="N254" s="186">
        <v>110475.41589216878</v>
      </c>
      <c r="O254" s="423">
        <f t="shared" si="3"/>
        <v>2912873.2938921689</v>
      </c>
      <c r="P254" s="66"/>
      <c r="Q254" s="66"/>
      <c r="R254" s="116"/>
      <c r="S254" s="117"/>
      <c r="T254" s="118"/>
    </row>
    <row r="255" spans="1:20" s="51" customFormat="1" x14ac:dyDescent="0.25">
      <c r="A255" s="149">
        <v>790</v>
      </c>
      <c r="B255" s="145" t="s">
        <v>265</v>
      </c>
      <c r="C255" s="241">
        <v>24052</v>
      </c>
      <c r="D255" s="240">
        <v>0</v>
      </c>
      <c r="E255" s="182">
        <v>0</v>
      </c>
      <c r="F255" s="182">
        <v>0</v>
      </c>
      <c r="G255" s="198">
        <v>0</v>
      </c>
      <c r="H255" s="15">
        <v>8317</v>
      </c>
      <c r="I255" s="15">
        <v>9464</v>
      </c>
      <c r="J255" s="484">
        <v>0.87880388841927304</v>
      </c>
      <c r="K255" s="487">
        <v>0.49715895361485979</v>
      </c>
      <c r="L255" s="241">
        <v>0</v>
      </c>
      <c r="M255" s="186">
        <v>0</v>
      </c>
      <c r="N255" s="186">
        <v>821611.3100375979</v>
      </c>
      <c r="O255" s="423">
        <f t="shared" si="3"/>
        <v>821611.3100375979</v>
      </c>
      <c r="P255" s="50"/>
      <c r="Q255" s="50"/>
      <c r="R255" s="117"/>
      <c r="S255" s="117"/>
      <c r="T255" s="118"/>
    </row>
    <row r="256" spans="1:20" s="51" customFormat="1" x14ac:dyDescent="0.25">
      <c r="A256" s="149">
        <v>791</v>
      </c>
      <c r="B256" s="145" t="s">
        <v>266</v>
      </c>
      <c r="C256" s="241">
        <v>5203</v>
      </c>
      <c r="D256" s="240">
        <v>1.1972</v>
      </c>
      <c r="E256" s="182">
        <v>0</v>
      </c>
      <c r="F256" s="182">
        <v>0</v>
      </c>
      <c r="G256" s="198">
        <v>0</v>
      </c>
      <c r="H256" s="15">
        <v>1794</v>
      </c>
      <c r="I256" s="15">
        <v>1911</v>
      </c>
      <c r="J256" s="484">
        <v>0.93877551020408168</v>
      </c>
      <c r="K256" s="487">
        <v>0.55713057539966848</v>
      </c>
      <c r="L256" s="241">
        <v>2115379.13136</v>
      </c>
      <c r="M256" s="186">
        <v>0</v>
      </c>
      <c r="N256" s="186">
        <v>199173.13887120545</v>
      </c>
      <c r="O256" s="423">
        <f t="shared" si="3"/>
        <v>2314552.2702312055</v>
      </c>
      <c r="P256" s="50"/>
      <c r="Q256" s="50"/>
      <c r="R256" s="117"/>
      <c r="S256" s="117"/>
      <c r="T256" s="118"/>
    </row>
    <row r="257" spans="1:20" s="51" customFormat="1" x14ac:dyDescent="0.25">
      <c r="A257" s="149">
        <v>831</v>
      </c>
      <c r="B257" s="145" t="s">
        <v>267</v>
      </c>
      <c r="C257" s="241">
        <v>4628</v>
      </c>
      <c r="D257" s="240">
        <v>0</v>
      </c>
      <c r="E257" s="182">
        <v>0</v>
      </c>
      <c r="F257" s="182">
        <v>0</v>
      </c>
      <c r="G257" s="198">
        <v>0</v>
      </c>
      <c r="H257" s="15">
        <v>761</v>
      </c>
      <c r="I257" s="15">
        <v>1994</v>
      </c>
      <c r="J257" s="484">
        <v>0.38164493480441325</v>
      </c>
      <c r="K257" s="487">
        <v>0</v>
      </c>
      <c r="L257" s="241">
        <v>0</v>
      </c>
      <c r="M257" s="186">
        <v>0</v>
      </c>
      <c r="N257" s="186">
        <v>0</v>
      </c>
      <c r="O257" s="423">
        <f t="shared" si="3"/>
        <v>0</v>
      </c>
      <c r="P257" s="50"/>
      <c r="Q257" s="50"/>
      <c r="R257" s="117"/>
      <c r="S257" s="117"/>
      <c r="T257" s="118"/>
    </row>
    <row r="258" spans="1:20" s="51" customFormat="1" x14ac:dyDescent="0.25">
      <c r="A258" s="149">
        <v>832</v>
      </c>
      <c r="B258" s="145" t="s">
        <v>268</v>
      </c>
      <c r="C258" s="241">
        <v>3916</v>
      </c>
      <c r="D258" s="240">
        <v>1.6458999999999999</v>
      </c>
      <c r="E258" s="182">
        <v>0</v>
      </c>
      <c r="F258" s="182">
        <v>0</v>
      </c>
      <c r="G258" s="198">
        <v>0</v>
      </c>
      <c r="H258" s="15">
        <v>1310</v>
      </c>
      <c r="I258" s="15">
        <v>1410</v>
      </c>
      <c r="J258" s="484">
        <v>0.92907801418439717</v>
      </c>
      <c r="K258" s="487">
        <v>0.54743307937998398</v>
      </c>
      <c r="L258" s="241">
        <v>4377677.9164800001</v>
      </c>
      <c r="M258" s="186">
        <v>0</v>
      </c>
      <c r="N258" s="186">
        <v>147296.9208785221</v>
      </c>
      <c r="O258" s="423">
        <f t="shared" si="3"/>
        <v>4524974.8373585222</v>
      </c>
      <c r="P258" s="50"/>
      <c r="Q258" s="50"/>
      <c r="R258" s="117"/>
      <c r="S258" s="117"/>
      <c r="T258" s="118"/>
    </row>
    <row r="259" spans="1:20" s="51" customFormat="1" x14ac:dyDescent="0.25">
      <c r="A259" s="149">
        <v>833</v>
      </c>
      <c r="B259" s="145" t="s">
        <v>269</v>
      </c>
      <c r="C259" s="241">
        <v>1659</v>
      </c>
      <c r="D259" s="240">
        <v>0</v>
      </c>
      <c r="E259" s="182">
        <v>0</v>
      </c>
      <c r="F259" s="182">
        <v>0</v>
      </c>
      <c r="G259" s="198">
        <v>0</v>
      </c>
      <c r="H259" s="15">
        <v>499</v>
      </c>
      <c r="I259" s="15">
        <v>667</v>
      </c>
      <c r="J259" s="484">
        <v>0.74812593703148422</v>
      </c>
      <c r="K259" s="487">
        <v>0.36648100222707097</v>
      </c>
      <c r="L259" s="241">
        <v>0</v>
      </c>
      <c r="M259" s="186">
        <v>0</v>
      </c>
      <c r="N259" s="186">
        <v>41775.129130953566</v>
      </c>
      <c r="O259" s="423">
        <f t="shared" si="3"/>
        <v>41775.129130953566</v>
      </c>
      <c r="P259" s="50"/>
      <c r="Q259" s="50"/>
      <c r="R259" s="117"/>
      <c r="S259" s="117"/>
      <c r="T259" s="118"/>
    </row>
    <row r="260" spans="1:20" s="51" customFormat="1" x14ac:dyDescent="0.25">
      <c r="A260" s="149">
        <v>834</v>
      </c>
      <c r="B260" s="145" t="s">
        <v>270</v>
      </c>
      <c r="C260" s="241">
        <v>6016</v>
      </c>
      <c r="D260" s="240">
        <v>0</v>
      </c>
      <c r="E260" s="182">
        <v>0</v>
      </c>
      <c r="F260" s="182">
        <v>0</v>
      </c>
      <c r="G260" s="198">
        <v>0</v>
      </c>
      <c r="H260" s="15">
        <v>1648</v>
      </c>
      <c r="I260" s="15">
        <v>2570</v>
      </c>
      <c r="J260" s="484">
        <v>0.64124513618677048</v>
      </c>
      <c r="K260" s="487">
        <v>0.25960020138235723</v>
      </c>
      <c r="L260" s="241">
        <v>0</v>
      </c>
      <c r="M260" s="186">
        <v>0</v>
      </c>
      <c r="N260" s="186">
        <v>107308.17309928228</v>
      </c>
      <c r="O260" s="423">
        <f t="shared" si="3"/>
        <v>107308.17309928228</v>
      </c>
      <c r="P260" s="50"/>
      <c r="Q260" s="50"/>
      <c r="R260" s="117"/>
      <c r="S260" s="117"/>
      <c r="T260" s="118"/>
    </row>
    <row r="261" spans="1:20" s="51" customFormat="1" x14ac:dyDescent="0.25">
      <c r="A261" s="149">
        <v>837</v>
      </c>
      <c r="B261" s="145" t="s">
        <v>271</v>
      </c>
      <c r="C261" s="241">
        <v>241009</v>
      </c>
      <c r="D261" s="240">
        <v>0</v>
      </c>
      <c r="E261" s="182">
        <v>0</v>
      </c>
      <c r="F261" s="182">
        <v>16</v>
      </c>
      <c r="G261" s="198">
        <v>6.638756229020493E-5</v>
      </c>
      <c r="H261" s="15">
        <v>127750</v>
      </c>
      <c r="I261" s="15">
        <v>105339</v>
      </c>
      <c r="J261" s="484">
        <v>1.2127512127512128</v>
      </c>
      <c r="K261" s="487">
        <v>0.83110627794679948</v>
      </c>
      <c r="L261" s="241">
        <v>0</v>
      </c>
      <c r="M261" s="186">
        <v>0</v>
      </c>
      <c r="N261" s="186">
        <v>13762894.226022845</v>
      </c>
      <c r="O261" s="423">
        <f t="shared" si="3"/>
        <v>13762894.226022845</v>
      </c>
      <c r="P261" s="50"/>
      <c r="Q261" s="50"/>
      <c r="R261" s="117"/>
      <c r="S261" s="117"/>
      <c r="T261" s="118"/>
    </row>
    <row r="262" spans="1:20" s="51" customFormat="1" x14ac:dyDescent="0.25">
      <c r="A262" s="149">
        <v>844</v>
      </c>
      <c r="B262" s="145" t="s">
        <v>272</v>
      </c>
      <c r="C262" s="241">
        <v>1503</v>
      </c>
      <c r="D262" s="240">
        <v>0.56030000000000002</v>
      </c>
      <c r="E262" s="182">
        <v>0</v>
      </c>
      <c r="F262" s="182">
        <v>0</v>
      </c>
      <c r="G262" s="198">
        <v>0</v>
      </c>
      <c r="H262" s="15">
        <v>392</v>
      </c>
      <c r="I262" s="15">
        <v>539</v>
      </c>
      <c r="J262" s="484">
        <v>0.72727272727272729</v>
      </c>
      <c r="K262" s="487">
        <v>0.34562779246831404</v>
      </c>
      <c r="L262" s="241">
        <v>190658.43575999999</v>
      </c>
      <c r="M262" s="186">
        <v>0</v>
      </c>
      <c r="N262" s="186">
        <v>35693.37268760828</v>
      </c>
      <c r="O262" s="423">
        <f t="shared" si="3"/>
        <v>226351.80844760826</v>
      </c>
      <c r="P262" s="50"/>
      <c r="Q262" s="50"/>
      <c r="R262" s="117"/>
      <c r="S262" s="117"/>
      <c r="T262" s="118"/>
    </row>
    <row r="263" spans="1:20" s="51" customFormat="1" x14ac:dyDescent="0.25">
      <c r="A263" s="149">
        <v>845</v>
      </c>
      <c r="B263" s="145" t="s">
        <v>273</v>
      </c>
      <c r="C263" s="241">
        <v>2925</v>
      </c>
      <c r="D263" s="240">
        <v>0.747</v>
      </c>
      <c r="E263" s="182">
        <v>0</v>
      </c>
      <c r="F263" s="182">
        <v>2</v>
      </c>
      <c r="G263" s="198">
        <v>6.8376068376068376E-4</v>
      </c>
      <c r="H263" s="15">
        <v>966</v>
      </c>
      <c r="I263" s="15">
        <v>1088</v>
      </c>
      <c r="J263" s="484">
        <v>0.88786764705882348</v>
      </c>
      <c r="K263" s="487">
        <v>0.50622271225441029</v>
      </c>
      <c r="L263" s="241">
        <v>494678.33999999997</v>
      </c>
      <c r="M263" s="186">
        <v>0</v>
      </c>
      <c r="N263" s="186">
        <v>101738.99548507654</v>
      </c>
      <c r="O263" s="423">
        <f t="shared" si="3"/>
        <v>596417.33548507653</v>
      </c>
      <c r="P263" s="50"/>
      <c r="Q263" s="50"/>
      <c r="R263" s="117"/>
      <c r="S263" s="117"/>
      <c r="T263" s="118"/>
    </row>
    <row r="264" spans="1:20" s="51" customFormat="1" x14ac:dyDescent="0.25">
      <c r="A264" s="149">
        <v>846</v>
      </c>
      <c r="B264" s="145" t="s">
        <v>274</v>
      </c>
      <c r="C264" s="241">
        <v>4994</v>
      </c>
      <c r="D264" s="240">
        <v>0</v>
      </c>
      <c r="E264" s="182">
        <v>0</v>
      </c>
      <c r="F264" s="182">
        <v>0</v>
      </c>
      <c r="G264" s="198">
        <v>0</v>
      </c>
      <c r="H264" s="15">
        <v>1705</v>
      </c>
      <c r="I264" s="15">
        <v>1868</v>
      </c>
      <c r="J264" s="484">
        <v>0.91274089935760172</v>
      </c>
      <c r="K264" s="487">
        <v>0.53109596455318853</v>
      </c>
      <c r="L264" s="241">
        <v>0</v>
      </c>
      <c r="M264" s="186">
        <v>0</v>
      </c>
      <c r="N264" s="186">
        <v>182239.06899990118</v>
      </c>
      <c r="O264" s="423">
        <f t="shared" si="3"/>
        <v>182239.06899990118</v>
      </c>
      <c r="P264" s="50"/>
      <c r="Q264" s="50"/>
      <c r="R264" s="117"/>
      <c r="S264" s="117"/>
      <c r="T264" s="118"/>
    </row>
    <row r="265" spans="1:20" s="51" customFormat="1" x14ac:dyDescent="0.25">
      <c r="A265" s="149">
        <v>848</v>
      </c>
      <c r="B265" s="145" t="s">
        <v>275</v>
      </c>
      <c r="C265" s="241">
        <v>4307</v>
      </c>
      <c r="D265" s="240">
        <v>0.24829999999999999</v>
      </c>
      <c r="E265" s="182">
        <v>0</v>
      </c>
      <c r="F265" s="182">
        <v>1</v>
      </c>
      <c r="G265" s="198">
        <v>2.3218017181332715E-4</v>
      </c>
      <c r="H265" s="15">
        <v>1285</v>
      </c>
      <c r="I265" s="15">
        <v>1514</v>
      </c>
      <c r="J265" s="484">
        <v>0.84874504623513869</v>
      </c>
      <c r="K265" s="487">
        <v>0.46710011143072544</v>
      </c>
      <c r="L265" s="241">
        <v>242118.52183999997</v>
      </c>
      <c r="M265" s="186">
        <v>0</v>
      </c>
      <c r="N265" s="186">
        <v>138230.79036313694</v>
      </c>
      <c r="O265" s="423">
        <f t="shared" ref="O265:O300" si="4">SUM(L265:N265)</f>
        <v>380349.31220313691</v>
      </c>
      <c r="P265" s="50"/>
      <c r="Q265" s="50"/>
      <c r="R265" s="117"/>
      <c r="S265" s="117"/>
      <c r="T265" s="118"/>
    </row>
    <row r="266" spans="1:20" s="51" customFormat="1" x14ac:dyDescent="0.25">
      <c r="A266" s="149">
        <v>849</v>
      </c>
      <c r="B266" s="145" t="s">
        <v>276</v>
      </c>
      <c r="C266" s="241">
        <v>2966</v>
      </c>
      <c r="D266" s="240">
        <v>0.14269999999999999</v>
      </c>
      <c r="E266" s="182">
        <v>0</v>
      </c>
      <c r="F266" s="182">
        <v>0</v>
      </c>
      <c r="G266" s="198">
        <v>0</v>
      </c>
      <c r="H266" s="15">
        <v>1055</v>
      </c>
      <c r="I266" s="15">
        <v>1154</v>
      </c>
      <c r="J266" s="484">
        <v>0.91421143847486996</v>
      </c>
      <c r="K266" s="487">
        <v>0.53256650367045677</v>
      </c>
      <c r="L266" s="241">
        <v>95823.392479999995</v>
      </c>
      <c r="M266" s="186">
        <v>0</v>
      </c>
      <c r="N266" s="186">
        <v>108533.78348970655</v>
      </c>
      <c r="O266" s="423">
        <f t="shared" si="4"/>
        <v>204357.17596970656</v>
      </c>
      <c r="P266" s="50"/>
      <c r="Q266" s="50"/>
      <c r="R266" s="117"/>
      <c r="S266" s="117"/>
      <c r="T266" s="118"/>
    </row>
    <row r="267" spans="1:20" s="51" customFormat="1" x14ac:dyDescent="0.25">
      <c r="A267" s="149">
        <v>850</v>
      </c>
      <c r="B267" s="145" t="s">
        <v>277</v>
      </c>
      <c r="C267" s="241">
        <v>2401</v>
      </c>
      <c r="D267" s="240">
        <v>0</v>
      </c>
      <c r="E267" s="182">
        <v>0</v>
      </c>
      <c r="F267" s="182">
        <v>0</v>
      </c>
      <c r="G267" s="198">
        <v>0</v>
      </c>
      <c r="H267" s="15">
        <v>551</v>
      </c>
      <c r="I267" s="15">
        <v>918</v>
      </c>
      <c r="J267" s="484">
        <v>0.60021786492374729</v>
      </c>
      <c r="K267" s="487">
        <v>0.21857293011933404</v>
      </c>
      <c r="L267" s="241">
        <v>0</v>
      </c>
      <c r="M267" s="186">
        <v>0</v>
      </c>
      <c r="N267" s="186">
        <v>36058.56861442716</v>
      </c>
      <c r="O267" s="423">
        <f t="shared" si="4"/>
        <v>36058.56861442716</v>
      </c>
      <c r="P267" s="50"/>
      <c r="Q267" s="50"/>
      <c r="R267" s="117"/>
      <c r="S267" s="117"/>
      <c r="T267" s="118"/>
    </row>
    <row r="268" spans="1:20" s="51" customFormat="1" x14ac:dyDescent="0.25">
      <c r="A268" s="149">
        <v>851</v>
      </c>
      <c r="B268" s="145" t="s">
        <v>278</v>
      </c>
      <c r="C268" s="241">
        <v>21467</v>
      </c>
      <c r="D268" s="240">
        <v>8.6300000000000002E-2</v>
      </c>
      <c r="E268" s="182">
        <v>0</v>
      </c>
      <c r="F268" s="182">
        <v>13</v>
      </c>
      <c r="G268" s="198">
        <v>6.0558065868542412E-4</v>
      </c>
      <c r="H268" s="15">
        <v>8829</v>
      </c>
      <c r="I268" s="15">
        <v>8683</v>
      </c>
      <c r="J268" s="484">
        <v>1.0168144650466429</v>
      </c>
      <c r="K268" s="487">
        <v>0.63516953024222955</v>
      </c>
      <c r="L268" s="241">
        <v>419429.11544000002</v>
      </c>
      <c r="M268" s="186">
        <v>0</v>
      </c>
      <c r="N268" s="186">
        <v>936873.51364532998</v>
      </c>
      <c r="O268" s="423">
        <f t="shared" si="4"/>
        <v>1356302.6290853301</v>
      </c>
      <c r="P268" s="50"/>
      <c r="Q268" s="50"/>
      <c r="R268" s="117"/>
      <c r="S268" s="117"/>
      <c r="T268" s="118"/>
    </row>
    <row r="269" spans="1:20" s="51" customFormat="1" x14ac:dyDescent="0.25">
      <c r="A269" s="149">
        <v>853</v>
      </c>
      <c r="B269" s="145" t="s">
        <v>279</v>
      </c>
      <c r="C269" s="241">
        <v>194391</v>
      </c>
      <c r="D269" s="240">
        <v>0</v>
      </c>
      <c r="E269" s="182">
        <v>0</v>
      </c>
      <c r="F269" s="182">
        <v>12</v>
      </c>
      <c r="G269" s="198">
        <v>6.1731252990107564E-5</v>
      </c>
      <c r="H269" s="15">
        <v>103533</v>
      </c>
      <c r="I269" s="15">
        <v>84015</v>
      </c>
      <c r="J269" s="484">
        <v>1.2323156579182288</v>
      </c>
      <c r="K269" s="487">
        <v>0.85067072311381553</v>
      </c>
      <c r="L269" s="241">
        <v>0</v>
      </c>
      <c r="M269" s="186">
        <v>0</v>
      </c>
      <c r="N269" s="186">
        <v>11362073.352604745</v>
      </c>
      <c r="O269" s="423">
        <f t="shared" si="4"/>
        <v>11362073.352604745</v>
      </c>
      <c r="P269" s="50"/>
      <c r="Q269" s="50"/>
      <c r="R269" s="117"/>
      <c r="S269" s="117"/>
      <c r="T269" s="118"/>
    </row>
    <row r="270" spans="1:20" s="51" customFormat="1" x14ac:dyDescent="0.25">
      <c r="A270" s="149">
        <v>854</v>
      </c>
      <c r="B270" s="145" t="s">
        <v>280</v>
      </c>
      <c r="C270" s="241">
        <v>3304</v>
      </c>
      <c r="D270" s="240">
        <v>1.6960999999999999</v>
      </c>
      <c r="E270" s="182">
        <v>0</v>
      </c>
      <c r="F270" s="182">
        <v>1</v>
      </c>
      <c r="G270" s="198">
        <v>3.0266343825665861E-4</v>
      </c>
      <c r="H270" s="15">
        <v>1117</v>
      </c>
      <c r="I270" s="15">
        <v>1131</v>
      </c>
      <c r="J270" s="484">
        <v>0.98762157382847038</v>
      </c>
      <c r="K270" s="487">
        <v>0.60597663902405707</v>
      </c>
      <c r="L270" s="241">
        <v>3806178.6604800001</v>
      </c>
      <c r="M270" s="186">
        <v>0</v>
      </c>
      <c r="N270" s="186">
        <v>137567.50768170113</v>
      </c>
      <c r="O270" s="423">
        <f t="shared" si="4"/>
        <v>3943746.1681617014</v>
      </c>
      <c r="P270" s="50"/>
      <c r="Q270" s="50"/>
      <c r="R270" s="117"/>
      <c r="S270" s="117"/>
      <c r="T270" s="118"/>
    </row>
    <row r="271" spans="1:20" s="51" customFormat="1" x14ac:dyDescent="0.25">
      <c r="A271" s="149">
        <v>857</v>
      </c>
      <c r="B271" s="145" t="s">
        <v>281</v>
      </c>
      <c r="C271" s="241">
        <v>2433</v>
      </c>
      <c r="D271" s="240">
        <v>0.40810000000000002</v>
      </c>
      <c r="E271" s="182">
        <v>0</v>
      </c>
      <c r="F271" s="182">
        <v>1</v>
      </c>
      <c r="G271" s="198">
        <v>4.1101520756267981E-4</v>
      </c>
      <c r="H271" s="15">
        <v>632</v>
      </c>
      <c r="I271" s="15">
        <v>830</v>
      </c>
      <c r="J271" s="484">
        <v>0.76144578313253009</v>
      </c>
      <c r="K271" s="487">
        <v>0.37980084832811684</v>
      </c>
      <c r="L271" s="241">
        <v>224794.21272000001</v>
      </c>
      <c r="M271" s="186">
        <v>0</v>
      </c>
      <c r="N271" s="186">
        <v>63491.850930224398</v>
      </c>
      <c r="O271" s="423">
        <f t="shared" si="4"/>
        <v>288286.06365022442</v>
      </c>
      <c r="P271" s="50"/>
      <c r="Q271" s="50"/>
      <c r="R271" s="117"/>
      <c r="S271" s="117"/>
      <c r="T271" s="118"/>
    </row>
    <row r="272" spans="1:20" s="51" customFormat="1" x14ac:dyDescent="0.25">
      <c r="A272" s="149">
        <v>858</v>
      </c>
      <c r="B272" s="145" t="s">
        <v>282</v>
      </c>
      <c r="C272" s="241">
        <v>38783</v>
      </c>
      <c r="D272" s="240">
        <v>0</v>
      </c>
      <c r="E272" s="182">
        <v>0</v>
      </c>
      <c r="F272" s="182">
        <v>2</v>
      </c>
      <c r="G272" s="198">
        <v>5.1568986411572078E-5</v>
      </c>
      <c r="H272" s="15">
        <v>14625</v>
      </c>
      <c r="I272" s="15">
        <v>18467</v>
      </c>
      <c r="J272" s="484">
        <v>0.79195321384090545</v>
      </c>
      <c r="K272" s="487">
        <v>0.4103082790364922</v>
      </c>
      <c r="L272" s="241">
        <v>0</v>
      </c>
      <c r="M272" s="186">
        <v>0</v>
      </c>
      <c r="N272" s="186">
        <v>1093381.267089284</v>
      </c>
      <c r="O272" s="423">
        <f t="shared" si="4"/>
        <v>1093381.267089284</v>
      </c>
      <c r="P272" s="50"/>
      <c r="Q272" s="50"/>
      <c r="R272" s="117"/>
      <c r="S272" s="117"/>
      <c r="T272" s="118"/>
    </row>
    <row r="273" spans="1:20" s="51" customFormat="1" x14ac:dyDescent="0.25">
      <c r="A273" s="149">
        <v>859</v>
      </c>
      <c r="B273" s="145" t="s">
        <v>283</v>
      </c>
      <c r="C273" s="241">
        <v>6603</v>
      </c>
      <c r="D273" s="240">
        <v>0</v>
      </c>
      <c r="E273" s="182">
        <v>0</v>
      </c>
      <c r="F273" s="182">
        <v>1</v>
      </c>
      <c r="G273" s="198">
        <v>1.5144631228229593E-4</v>
      </c>
      <c r="H273" s="15">
        <v>1421</v>
      </c>
      <c r="I273" s="15">
        <v>2572</v>
      </c>
      <c r="J273" s="484">
        <v>0.55248833592534996</v>
      </c>
      <c r="K273" s="487">
        <v>0.17084340112093671</v>
      </c>
      <c r="L273" s="241">
        <v>0</v>
      </c>
      <c r="M273" s="186">
        <v>0</v>
      </c>
      <c r="N273" s="186">
        <v>77510.306551002155</v>
      </c>
      <c r="O273" s="423">
        <f t="shared" si="4"/>
        <v>77510.306551002155</v>
      </c>
      <c r="P273" s="50"/>
      <c r="Q273" s="50"/>
      <c r="R273" s="117"/>
      <c r="S273" s="117"/>
      <c r="T273" s="118"/>
    </row>
    <row r="274" spans="1:20" s="51" customFormat="1" x14ac:dyDescent="0.25">
      <c r="A274" s="149">
        <v>886</v>
      </c>
      <c r="B274" s="145" t="s">
        <v>284</v>
      </c>
      <c r="C274" s="241">
        <v>12735</v>
      </c>
      <c r="D274" s="240">
        <v>0</v>
      </c>
      <c r="E274" s="182">
        <v>0</v>
      </c>
      <c r="F274" s="182">
        <v>1</v>
      </c>
      <c r="G274" s="198">
        <v>7.8523753435414217E-5</v>
      </c>
      <c r="H274" s="15">
        <v>3753</v>
      </c>
      <c r="I274" s="15">
        <v>5294</v>
      </c>
      <c r="J274" s="484">
        <v>0.7089157536834152</v>
      </c>
      <c r="K274" s="487">
        <v>0.32727081887900195</v>
      </c>
      <c r="L274" s="241">
        <v>0</v>
      </c>
      <c r="M274" s="186">
        <v>0</v>
      </c>
      <c r="N274" s="186">
        <v>286369.11738651915</v>
      </c>
      <c r="O274" s="423">
        <f t="shared" si="4"/>
        <v>286369.11738651915</v>
      </c>
      <c r="P274" s="50"/>
      <c r="Q274" s="50"/>
      <c r="R274" s="117"/>
      <c r="S274" s="117"/>
      <c r="T274" s="118"/>
    </row>
    <row r="275" spans="1:20" s="51" customFormat="1" x14ac:dyDescent="0.25">
      <c r="A275" s="149">
        <v>887</v>
      </c>
      <c r="B275" s="145" t="s">
        <v>285</v>
      </c>
      <c r="C275" s="241">
        <v>4644</v>
      </c>
      <c r="D275" s="240">
        <v>0</v>
      </c>
      <c r="E275" s="182">
        <v>0</v>
      </c>
      <c r="F275" s="182">
        <v>0</v>
      </c>
      <c r="G275" s="198">
        <v>0</v>
      </c>
      <c r="H275" s="15">
        <v>1428</v>
      </c>
      <c r="I275" s="15">
        <v>1748</v>
      </c>
      <c r="J275" s="484">
        <v>0.81693363844393596</v>
      </c>
      <c r="K275" s="487">
        <v>0.43528870363952271</v>
      </c>
      <c r="L275" s="241">
        <v>0</v>
      </c>
      <c r="M275" s="186">
        <v>0</v>
      </c>
      <c r="N275" s="186">
        <v>138895.94162492052</v>
      </c>
      <c r="O275" s="423">
        <f t="shared" si="4"/>
        <v>138895.94162492052</v>
      </c>
      <c r="P275" s="50"/>
      <c r="Q275" s="50"/>
      <c r="R275" s="117"/>
      <c r="S275" s="117"/>
      <c r="T275" s="118"/>
    </row>
    <row r="276" spans="1:20" s="51" customFormat="1" x14ac:dyDescent="0.25">
      <c r="A276" s="149">
        <v>889</v>
      </c>
      <c r="B276" s="145" t="s">
        <v>286</v>
      </c>
      <c r="C276" s="241">
        <v>2619</v>
      </c>
      <c r="D276" s="240">
        <v>0.436</v>
      </c>
      <c r="E276" s="182">
        <v>0</v>
      </c>
      <c r="F276" s="182">
        <v>0</v>
      </c>
      <c r="G276" s="198">
        <v>0</v>
      </c>
      <c r="H276" s="15">
        <v>887</v>
      </c>
      <c r="I276" s="15">
        <v>923</v>
      </c>
      <c r="J276" s="484">
        <v>0.96099674972914406</v>
      </c>
      <c r="K276" s="487">
        <v>0.57935181492473076</v>
      </c>
      <c r="L276" s="241">
        <v>258522.53760000001</v>
      </c>
      <c r="M276" s="186">
        <v>0</v>
      </c>
      <c r="N276" s="186">
        <v>104255.22232990952</v>
      </c>
      <c r="O276" s="423">
        <f t="shared" si="4"/>
        <v>362777.75992990955</v>
      </c>
      <c r="P276" s="50"/>
      <c r="Q276" s="50"/>
      <c r="R276" s="117"/>
      <c r="S276" s="117"/>
      <c r="T276" s="118"/>
    </row>
    <row r="277" spans="1:20" s="51" customFormat="1" x14ac:dyDescent="0.25">
      <c r="A277" s="149">
        <v>890</v>
      </c>
      <c r="B277" s="145" t="s">
        <v>287</v>
      </c>
      <c r="C277" s="241">
        <v>1219</v>
      </c>
      <c r="D277" s="240">
        <v>1.9467000000000001</v>
      </c>
      <c r="E277" s="182">
        <v>1</v>
      </c>
      <c r="F277" s="182">
        <v>511</v>
      </c>
      <c r="G277" s="198">
        <v>0.41919606234618539</v>
      </c>
      <c r="H277" s="15">
        <v>472</v>
      </c>
      <c r="I277" s="15">
        <v>484</v>
      </c>
      <c r="J277" s="484">
        <v>0.97520661157024791</v>
      </c>
      <c r="K277" s="487">
        <v>0.59356167676583471</v>
      </c>
      <c r="L277" s="241">
        <v>1611760.14216</v>
      </c>
      <c r="M277" s="186">
        <v>1469380.5</v>
      </c>
      <c r="N277" s="186">
        <v>49715.23620609763</v>
      </c>
      <c r="O277" s="423">
        <f t="shared" si="4"/>
        <v>3130855.8783660978</v>
      </c>
      <c r="P277" s="50"/>
      <c r="Q277" s="50"/>
      <c r="R277" s="117"/>
      <c r="S277" s="117"/>
      <c r="T277" s="118"/>
    </row>
    <row r="278" spans="1:20" s="51" customFormat="1" x14ac:dyDescent="0.25">
      <c r="A278" s="149">
        <v>892</v>
      </c>
      <c r="B278" s="145" t="s">
        <v>288</v>
      </c>
      <c r="C278" s="241">
        <v>3646</v>
      </c>
      <c r="D278" s="240">
        <v>0</v>
      </c>
      <c r="E278" s="182">
        <v>0</v>
      </c>
      <c r="F278" s="182">
        <v>0</v>
      </c>
      <c r="G278" s="198">
        <v>0</v>
      </c>
      <c r="H278" s="15">
        <v>848</v>
      </c>
      <c r="I278" s="15">
        <v>1464</v>
      </c>
      <c r="J278" s="484">
        <v>0.57923497267759561</v>
      </c>
      <c r="K278" s="487">
        <v>0.19759003787318236</v>
      </c>
      <c r="L278" s="241">
        <v>0</v>
      </c>
      <c r="M278" s="186">
        <v>0</v>
      </c>
      <c r="N278" s="186">
        <v>49499.596337263145</v>
      </c>
      <c r="O278" s="423">
        <f t="shared" si="4"/>
        <v>49499.596337263145</v>
      </c>
      <c r="P278" s="50"/>
      <c r="Q278" s="50"/>
      <c r="R278" s="117"/>
      <c r="S278" s="117"/>
      <c r="T278" s="118"/>
    </row>
    <row r="279" spans="1:20" s="51" customFormat="1" x14ac:dyDescent="0.25">
      <c r="A279" s="149">
        <v>893</v>
      </c>
      <c r="B279" s="145" t="s">
        <v>289</v>
      </c>
      <c r="C279" s="241">
        <v>7479</v>
      </c>
      <c r="D279" s="240">
        <v>0</v>
      </c>
      <c r="E279" s="182">
        <v>0</v>
      </c>
      <c r="F279" s="182">
        <v>0</v>
      </c>
      <c r="G279" s="198">
        <v>0</v>
      </c>
      <c r="H279" s="15">
        <v>3373</v>
      </c>
      <c r="I279" s="15">
        <v>3320</v>
      </c>
      <c r="J279" s="484">
        <v>1.0159638554216868</v>
      </c>
      <c r="K279" s="487">
        <v>0.63431892061727346</v>
      </c>
      <c r="L279" s="241">
        <v>0</v>
      </c>
      <c r="M279" s="186">
        <v>0</v>
      </c>
      <c r="N279" s="186">
        <v>325965.13265334856</v>
      </c>
      <c r="O279" s="423">
        <f t="shared" si="4"/>
        <v>325965.13265334856</v>
      </c>
      <c r="P279" s="50"/>
      <c r="Q279" s="50"/>
      <c r="R279" s="117"/>
      <c r="S279" s="117"/>
      <c r="T279" s="118"/>
    </row>
    <row r="280" spans="1:20" s="51" customFormat="1" x14ac:dyDescent="0.25">
      <c r="A280" s="149">
        <v>895</v>
      </c>
      <c r="B280" s="145" t="s">
        <v>290</v>
      </c>
      <c r="C280" s="241">
        <v>15378</v>
      </c>
      <c r="D280" s="240">
        <v>0</v>
      </c>
      <c r="E280" s="182">
        <v>0</v>
      </c>
      <c r="F280" s="182">
        <v>1</v>
      </c>
      <c r="G280" s="198">
        <v>6.5027962023670184E-5</v>
      </c>
      <c r="H280" s="15">
        <v>9222</v>
      </c>
      <c r="I280" s="15">
        <v>6967</v>
      </c>
      <c r="J280" s="484">
        <v>1.3236687239844984</v>
      </c>
      <c r="K280" s="487">
        <v>0.94202378918008511</v>
      </c>
      <c r="L280" s="241">
        <v>0</v>
      </c>
      <c r="M280" s="186">
        <v>0</v>
      </c>
      <c r="N280" s="186">
        <v>995363.41814007971</v>
      </c>
      <c r="O280" s="423">
        <f t="shared" si="4"/>
        <v>995363.41814007971</v>
      </c>
      <c r="P280" s="50"/>
      <c r="Q280" s="50"/>
      <c r="R280" s="117"/>
      <c r="S280" s="117"/>
      <c r="T280" s="118"/>
    </row>
    <row r="281" spans="1:20" s="51" customFormat="1" x14ac:dyDescent="0.25">
      <c r="A281" s="149">
        <v>905</v>
      </c>
      <c r="B281" s="145" t="s">
        <v>291</v>
      </c>
      <c r="C281" s="241">
        <v>67551</v>
      </c>
      <c r="D281" s="240">
        <v>0</v>
      </c>
      <c r="E281" s="182">
        <v>0</v>
      </c>
      <c r="F281" s="182">
        <v>5</v>
      </c>
      <c r="G281" s="198">
        <v>7.4018149250196154E-5</v>
      </c>
      <c r="H281" s="15">
        <v>37245</v>
      </c>
      <c r="I281" s="15">
        <v>30048</v>
      </c>
      <c r="J281" s="484">
        <v>1.2395167731629393</v>
      </c>
      <c r="K281" s="487">
        <v>0.85787183835852598</v>
      </c>
      <c r="L281" s="241">
        <v>0</v>
      </c>
      <c r="M281" s="186">
        <v>0</v>
      </c>
      <c r="N281" s="186">
        <v>3981751.4089936609</v>
      </c>
      <c r="O281" s="423">
        <f t="shared" si="4"/>
        <v>3981751.4089936609</v>
      </c>
      <c r="P281" s="50"/>
      <c r="Q281" s="50"/>
      <c r="R281" s="117"/>
      <c r="S281" s="117"/>
      <c r="T281" s="118"/>
    </row>
    <row r="282" spans="1:20" s="51" customFormat="1" x14ac:dyDescent="0.25">
      <c r="A282" s="149">
        <v>908</v>
      </c>
      <c r="B282" s="145" t="s">
        <v>292</v>
      </c>
      <c r="C282" s="241">
        <v>20765</v>
      </c>
      <c r="D282" s="240">
        <v>0</v>
      </c>
      <c r="E282" s="182">
        <v>0</v>
      </c>
      <c r="F282" s="182">
        <v>2</v>
      </c>
      <c r="G282" s="198">
        <v>9.6315916205152899E-5</v>
      </c>
      <c r="H282" s="15">
        <v>6824</v>
      </c>
      <c r="I282" s="15">
        <v>8227</v>
      </c>
      <c r="J282" s="484">
        <v>0.8294639601312751</v>
      </c>
      <c r="K282" s="487">
        <v>0.44781902532686185</v>
      </c>
      <c r="L282" s="241">
        <v>0</v>
      </c>
      <c r="M282" s="186">
        <v>0</v>
      </c>
      <c r="N282" s="186">
        <v>638931.68320528313</v>
      </c>
      <c r="O282" s="423">
        <f t="shared" si="4"/>
        <v>638931.68320528313</v>
      </c>
      <c r="P282" s="50"/>
      <c r="Q282" s="50"/>
      <c r="R282" s="117"/>
      <c r="S282" s="117"/>
      <c r="T282" s="118"/>
    </row>
    <row r="283" spans="1:20" s="51" customFormat="1" x14ac:dyDescent="0.25">
      <c r="A283" s="149">
        <v>915</v>
      </c>
      <c r="B283" s="145" t="s">
        <v>293</v>
      </c>
      <c r="C283" s="241">
        <v>20278</v>
      </c>
      <c r="D283" s="240">
        <v>0</v>
      </c>
      <c r="E283" s="182">
        <v>0</v>
      </c>
      <c r="F283" s="182">
        <v>0</v>
      </c>
      <c r="G283" s="198">
        <v>0</v>
      </c>
      <c r="H283" s="15">
        <v>8168</v>
      </c>
      <c r="I283" s="15">
        <v>7315</v>
      </c>
      <c r="J283" s="484">
        <v>1.1166097060833904</v>
      </c>
      <c r="K283" s="487">
        <v>0.73496477127897708</v>
      </c>
      <c r="L283" s="241">
        <v>0</v>
      </c>
      <c r="M283" s="186">
        <v>0</v>
      </c>
      <c r="N283" s="186">
        <v>1024027.430074383</v>
      </c>
      <c r="O283" s="423">
        <f t="shared" si="4"/>
        <v>1024027.430074383</v>
      </c>
      <c r="P283" s="50"/>
      <c r="Q283" s="50"/>
      <c r="R283" s="117"/>
      <c r="S283" s="117"/>
      <c r="T283" s="118"/>
    </row>
    <row r="284" spans="1:20" s="51" customFormat="1" x14ac:dyDescent="0.25">
      <c r="A284" s="149">
        <v>918</v>
      </c>
      <c r="B284" s="145" t="s">
        <v>294</v>
      </c>
      <c r="C284" s="241">
        <v>2292</v>
      </c>
      <c r="D284" s="240">
        <v>0</v>
      </c>
      <c r="E284" s="182">
        <v>0</v>
      </c>
      <c r="F284" s="182">
        <v>0</v>
      </c>
      <c r="G284" s="198">
        <v>0</v>
      </c>
      <c r="H284" s="15">
        <v>723</v>
      </c>
      <c r="I284" s="15">
        <v>994</v>
      </c>
      <c r="J284" s="484">
        <v>0.72736418511066403</v>
      </c>
      <c r="K284" s="487">
        <v>0.34571925030625078</v>
      </c>
      <c r="L284" s="241">
        <v>0</v>
      </c>
      <c r="M284" s="186">
        <v>0</v>
      </c>
      <c r="N284" s="186">
        <v>54445.015326139386</v>
      </c>
      <c r="O284" s="423">
        <f t="shared" si="4"/>
        <v>54445.015326139386</v>
      </c>
      <c r="P284" s="50"/>
      <c r="Q284" s="50"/>
      <c r="R284" s="117"/>
      <c r="S284" s="117"/>
      <c r="T284" s="118"/>
    </row>
    <row r="285" spans="1:20" s="51" customFormat="1" x14ac:dyDescent="0.25">
      <c r="A285" s="149">
        <v>921</v>
      </c>
      <c r="B285" s="145" t="s">
        <v>295</v>
      </c>
      <c r="C285" s="241">
        <v>1972</v>
      </c>
      <c r="D285" s="240">
        <v>0.89370000000000005</v>
      </c>
      <c r="E285" s="182">
        <v>0</v>
      </c>
      <c r="F285" s="182">
        <v>0</v>
      </c>
      <c r="G285" s="198">
        <v>0</v>
      </c>
      <c r="H285" s="15">
        <v>547</v>
      </c>
      <c r="I285" s="15">
        <v>678</v>
      </c>
      <c r="J285" s="484">
        <v>0.80678466076696165</v>
      </c>
      <c r="K285" s="487">
        <v>0.4251397259625484</v>
      </c>
      <c r="L285" s="241">
        <v>399002.01696000004</v>
      </c>
      <c r="M285" s="186">
        <v>0</v>
      </c>
      <c r="N285" s="186">
        <v>57604.783325788572</v>
      </c>
      <c r="O285" s="423">
        <f t="shared" si="4"/>
        <v>456606.8002857886</v>
      </c>
      <c r="P285" s="50"/>
      <c r="Q285" s="50"/>
      <c r="R285" s="117"/>
      <c r="S285" s="117"/>
      <c r="T285" s="118"/>
    </row>
    <row r="286" spans="1:20" s="51" customFormat="1" x14ac:dyDescent="0.25">
      <c r="A286" s="149">
        <v>922</v>
      </c>
      <c r="B286" s="145" t="s">
        <v>296</v>
      </c>
      <c r="C286" s="241">
        <v>4367</v>
      </c>
      <c r="D286" s="240">
        <v>0</v>
      </c>
      <c r="E286" s="182">
        <v>0</v>
      </c>
      <c r="F286" s="182">
        <v>0</v>
      </c>
      <c r="G286" s="198">
        <v>0</v>
      </c>
      <c r="H286" s="15">
        <v>831</v>
      </c>
      <c r="I286" s="15">
        <v>1916</v>
      </c>
      <c r="J286" s="484">
        <v>0.43371607515657618</v>
      </c>
      <c r="K286" s="487">
        <v>5.2071140352162926E-2</v>
      </c>
      <c r="L286" s="241">
        <v>0</v>
      </c>
      <c r="M286" s="186">
        <v>0</v>
      </c>
      <c r="N286" s="186">
        <v>15624.287770058598</v>
      </c>
      <c r="O286" s="423">
        <f t="shared" si="4"/>
        <v>15624.287770058598</v>
      </c>
      <c r="P286" s="50"/>
      <c r="Q286" s="50"/>
      <c r="R286" s="117"/>
      <c r="S286" s="117"/>
      <c r="T286" s="118"/>
    </row>
    <row r="287" spans="1:20" s="51" customFormat="1" x14ac:dyDescent="0.25">
      <c r="A287" s="149">
        <v>924</v>
      </c>
      <c r="B287" s="145" t="s">
        <v>297</v>
      </c>
      <c r="C287" s="241">
        <v>3065</v>
      </c>
      <c r="D287" s="240">
        <v>0.28370000000000001</v>
      </c>
      <c r="E287" s="182">
        <v>0</v>
      </c>
      <c r="F287" s="182">
        <v>0</v>
      </c>
      <c r="G287" s="198">
        <v>0</v>
      </c>
      <c r="H287" s="15">
        <v>1056</v>
      </c>
      <c r="I287" s="15">
        <v>1270</v>
      </c>
      <c r="J287" s="484">
        <v>0.83149606299212597</v>
      </c>
      <c r="K287" s="487">
        <v>0.44985112818771272</v>
      </c>
      <c r="L287" s="241">
        <v>196863.96920000002</v>
      </c>
      <c r="M287" s="186">
        <v>0</v>
      </c>
      <c r="N287" s="186">
        <v>94736.915669488779</v>
      </c>
      <c r="O287" s="423">
        <f t="shared" si="4"/>
        <v>291600.88486948877</v>
      </c>
      <c r="P287" s="50"/>
      <c r="Q287" s="50"/>
      <c r="R287" s="117"/>
      <c r="S287" s="117"/>
      <c r="T287" s="118"/>
    </row>
    <row r="288" spans="1:20" s="51" customFormat="1" x14ac:dyDescent="0.25">
      <c r="A288" s="149">
        <v>925</v>
      </c>
      <c r="B288" s="145" t="s">
        <v>298</v>
      </c>
      <c r="C288" s="241">
        <v>3522</v>
      </c>
      <c r="D288" s="240">
        <v>0.23280000000000001</v>
      </c>
      <c r="E288" s="182">
        <v>0</v>
      </c>
      <c r="F288" s="182">
        <v>0</v>
      </c>
      <c r="G288" s="198">
        <v>0</v>
      </c>
      <c r="H288" s="15">
        <v>2056</v>
      </c>
      <c r="I288" s="15">
        <v>1502</v>
      </c>
      <c r="J288" s="484">
        <v>1.3688415446071904</v>
      </c>
      <c r="K288" s="487">
        <v>0.98719660980277713</v>
      </c>
      <c r="L288" s="241">
        <v>185630.25023999999</v>
      </c>
      <c r="M288" s="186">
        <v>0</v>
      </c>
      <c r="N288" s="186">
        <v>238898.2428477309</v>
      </c>
      <c r="O288" s="423">
        <f t="shared" si="4"/>
        <v>424528.49308773089</v>
      </c>
      <c r="P288" s="50"/>
      <c r="Q288" s="50"/>
      <c r="R288" s="117"/>
      <c r="S288" s="117"/>
      <c r="T288" s="118"/>
    </row>
    <row r="289" spans="1:20" s="51" customFormat="1" x14ac:dyDescent="0.25">
      <c r="A289" s="149">
        <v>927</v>
      </c>
      <c r="B289" s="145" t="s">
        <v>299</v>
      </c>
      <c r="C289" s="241">
        <v>29160</v>
      </c>
      <c r="D289" s="240">
        <v>0</v>
      </c>
      <c r="E289" s="182">
        <v>0</v>
      </c>
      <c r="F289" s="182">
        <v>1</v>
      </c>
      <c r="G289" s="198">
        <v>3.4293552812071332E-5</v>
      </c>
      <c r="H289" s="15">
        <v>8301</v>
      </c>
      <c r="I289" s="15">
        <v>13482</v>
      </c>
      <c r="J289" s="484">
        <v>0.61570983533600354</v>
      </c>
      <c r="K289" s="487">
        <v>0.23406490053159029</v>
      </c>
      <c r="L289" s="241">
        <v>0</v>
      </c>
      <c r="M289" s="186">
        <v>0</v>
      </c>
      <c r="N289" s="186">
        <v>468968.59604072553</v>
      </c>
      <c r="O289" s="423">
        <f t="shared" si="4"/>
        <v>468968.59604072553</v>
      </c>
      <c r="P289" s="50"/>
      <c r="Q289" s="50"/>
      <c r="R289" s="117"/>
      <c r="S289" s="117"/>
      <c r="T289" s="118"/>
    </row>
    <row r="290" spans="1:20" s="51" customFormat="1" x14ac:dyDescent="0.25">
      <c r="A290" s="149">
        <v>931</v>
      </c>
      <c r="B290" s="145" t="s">
        <v>300</v>
      </c>
      <c r="C290" s="241">
        <v>6097</v>
      </c>
      <c r="D290" s="240">
        <v>1.1221000000000001</v>
      </c>
      <c r="E290" s="182">
        <v>0</v>
      </c>
      <c r="F290" s="182">
        <v>0</v>
      </c>
      <c r="G290" s="198">
        <v>0</v>
      </c>
      <c r="H290" s="15">
        <v>2229</v>
      </c>
      <c r="I290" s="15">
        <v>2173</v>
      </c>
      <c r="J290" s="484">
        <v>1.0257708237459733</v>
      </c>
      <c r="K290" s="487">
        <v>0.64412588894155998</v>
      </c>
      <c r="L290" s="241">
        <v>2323354.2805200005</v>
      </c>
      <c r="M290" s="186">
        <v>0</v>
      </c>
      <c r="N290" s="186">
        <v>269840.35428847745</v>
      </c>
      <c r="O290" s="423">
        <f t="shared" si="4"/>
        <v>2593194.6348084779</v>
      </c>
      <c r="P290" s="50"/>
      <c r="Q290" s="50"/>
      <c r="R290" s="117"/>
      <c r="S290" s="117"/>
      <c r="T290" s="118"/>
    </row>
    <row r="291" spans="1:20" s="51" customFormat="1" x14ac:dyDescent="0.25">
      <c r="A291" s="149">
        <v>934</v>
      </c>
      <c r="B291" s="145" t="s">
        <v>301</v>
      </c>
      <c r="C291" s="241">
        <v>2784</v>
      </c>
      <c r="D291" s="240">
        <v>8.9999999999999998E-4</v>
      </c>
      <c r="E291" s="182">
        <v>0</v>
      </c>
      <c r="F291" s="182">
        <v>0</v>
      </c>
      <c r="G291" s="198">
        <v>0</v>
      </c>
      <c r="H291" s="15">
        <v>971</v>
      </c>
      <c r="I291" s="15">
        <v>1115</v>
      </c>
      <c r="J291" s="484">
        <v>0.87085201793721978</v>
      </c>
      <c r="K291" s="487">
        <v>0.48920708313280653</v>
      </c>
      <c r="L291" s="241">
        <v>567.26783999999998</v>
      </c>
      <c r="M291" s="186">
        <v>0</v>
      </c>
      <c r="N291" s="186">
        <v>93579.757610841494</v>
      </c>
      <c r="O291" s="423">
        <f t="shared" si="4"/>
        <v>94147.025450841495</v>
      </c>
      <c r="P291" s="50"/>
      <c r="Q291" s="50"/>
      <c r="R291" s="117"/>
      <c r="S291" s="117"/>
      <c r="T291" s="118"/>
    </row>
    <row r="292" spans="1:20" s="51" customFormat="1" x14ac:dyDescent="0.25">
      <c r="A292" s="149">
        <v>935</v>
      </c>
      <c r="B292" s="145" t="s">
        <v>302</v>
      </c>
      <c r="C292" s="241">
        <v>3087</v>
      </c>
      <c r="D292" s="240">
        <v>0</v>
      </c>
      <c r="E292" s="182">
        <v>0</v>
      </c>
      <c r="F292" s="182">
        <v>0</v>
      </c>
      <c r="G292" s="198">
        <v>0</v>
      </c>
      <c r="H292" s="15">
        <v>1147</v>
      </c>
      <c r="I292" s="15">
        <v>1184</v>
      </c>
      <c r="J292" s="484">
        <v>0.96875</v>
      </c>
      <c r="K292" s="487">
        <v>0.5871050651955867</v>
      </c>
      <c r="L292" s="241">
        <v>0</v>
      </c>
      <c r="M292" s="186">
        <v>0</v>
      </c>
      <c r="N292" s="186">
        <v>124529.54613434049</v>
      </c>
      <c r="O292" s="423">
        <f t="shared" si="4"/>
        <v>124529.54613434049</v>
      </c>
      <c r="P292" s="50"/>
      <c r="Q292" s="50"/>
      <c r="R292" s="117"/>
      <c r="S292" s="117"/>
      <c r="T292" s="118"/>
    </row>
    <row r="293" spans="1:20" s="51" customFormat="1" x14ac:dyDescent="0.25">
      <c r="A293" s="149">
        <v>936</v>
      </c>
      <c r="B293" s="145" t="s">
        <v>303</v>
      </c>
      <c r="C293" s="241">
        <v>6510</v>
      </c>
      <c r="D293" s="240">
        <v>0.58430000000000004</v>
      </c>
      <c r="E293" s="182">
        <v>0</v>
      </c>
      <c r="F293" s="182">
        <v>0</v>
      </c>
      <c r="G293" s="198">
        <v>0</v>
      </c>
      <c r="H293" s="15">
        <v>2357</v>
      </c>
      <c r="I293" s="15">
        <v>2383</v>
      </c>
      <c r="J293" s="484">
        <v>0.98908938313050776</v>
      </c>
      <c r="K293" s="487">
        <v>0.60744444832609457</v>
      </c>
      <c r="L293" s="241">
        <v>861178.7352</v>
      </c>
      <c r="M293" s="186">
        <v>0</v>
      </c>
      <c r="N293" s="186">
        <v>271711.1773696036</v>
      </c>
      <c r="O293" s="423">
        <f t="shared" si="4"/>
        <v>1132889.9125696036</v>
      </c>
      <c r="P293" s="50"/>
      <c r="Q293" s="50"/>
      <c r="R293" s="117"/>
      <c r="S293" s="117"/>
      <c r="T293" s="118"/>
    </row>
    <row r="294" spans="1:20" s="51" customFormat="1" x14ac:dyDescent="0.25">
      <c r="A294" s="149">
        <v>946</v>
      </c>
      <c r="B294" s="145" t="s">
        <v>304</v>
      </c>
      <c r="C294" s="241">
        <v>6388</v>
      </c>
      <c r="D294" s="240">
        <v>0</v>
      </c>
      <c r="E294" s="182">
        <v>0</v>
      </c>
      <c r="F294" s="182">
        <v>0</v>
      </c>
      <c r="G294" s="198">
        <v>0</v>
      </c>
      <c r="H294" s="15">
        <v>2466</v>
      </c>
      <c r="I294" s="15">
        <v>2860</v>
      </c>
      <c r="J294" s="484">
        <v>0.86223776223776227</v>
      </c>
      <c r="K294" s="487">
        <v>0.48059282743334902</v>
      </c>
      <c r="L294" s="241">
        <v>0</v>
      </c>
      <c r="M294" s="186">
        <v>0</v>
      </c>
      <c r="N294" s="186">
        <v>210941.55390877527</v>
      </c>
      <c r="O294" s="423">
        <f t="shared" si="4"/>
        <v>210941.55390877527</v>
      </c>
      <c r="P294" s="50"/>
      <c r="Q294" s="50"/>
      <c r="R294" s="117"/>
      <c r="S294" s="117"/>
      <c r="T294" s="118"/>
    </row>
    <row r="295" spans="1:20" s="51" customFormat="1" x14ac:dyDescent="0.25">
      <c r="A295" s="149">
        <v>976</v>
      </c>
      <c r="B295" s="145" t="s">
        <v>305</v>
      </c>
      <c r="C295" s="241">
        <v>3890</v>
      </c>
      <c r="D295" s="240">
        <v>1.6127</v>
      </c>
      <c r="E295" s="182">
        <v>0</v>
      </c>
      <c r="F295" s="182">
        <v>4</v>
      </c>
      <c r="G295" s="198">
        <v>1.0282776349614395E-3</v>
      </c>
      <c r="H295" s="15">
        <v>1251</v>
      </c>
      <c r="I295" s="15">
        <v>1368</v>
      </c>
      <c r="J295" s="484">
        <v>0.91447368421052633</v>
      </c>
      <c r="K295" s="487">
        <v>0.53282874940611302</v>
      </c>
      <c r="L295" s="241">
        <v>4260895.3176000006</v>
      </c>
      <c r="M295" s="186">
        <v>0</v>
      </c>
      <c r="N295" s="186">
        <v>142415.48051588974</v>
      </c>
      <c r="O295" s="423">
        <f t="shared" si="4"/>
        <v>4403310.7981158905</v>
      </c>
      <c r="P295" s="50"/>
      <c r="Q295" s="50"/>
      <c r="R295" s="117"/>
      <c r="S295" s="117"/>
      <c r="T295" s="118"/>
    </row>
    <row r="296" spans="1:20" s="51" customFormat="1" x14ac:dyDescent="0.25">
      <c r="A296" s="149">
        <v>977</v>
      </c>
      <c r="B296" s="145" t="s">
        <v>306</v>
      </c>
      <c r="C296" s="241">
        <v>15304</v>
      </c>
      <c r="D296" s="240">
        <v>0</v>
      </c>
      <c r="E296" s="182">
        <v>0</v>
      </c>
      <c r="F296" s="182">
        <v>1</v>
      </c>
      <c r="G296" s="198">
        <v>6.5342394145321482E-5</v>
      </c>
      <c r="H296" s="15">
        <v>6708</v>
      </c>
      <c r="I296" s="15">
        <v>6285</v>
      </c>
      <c r="J296" s="484">
        <v>1.0673031026252984</v>
      </c>
      <c r="K296" s="487">
        <v>0.68565816782088507</v>
      </c>
      <c r="L296" s="241">
        <v>0</v>
      </c>
      <c r="M296" s="186">
        <v>0</v>
      </c>
      <c r="N296" s="186">
        <v>720995.50876873091</v>
      </c>
      <c r="O296" s="423">
        <f t="shared" si="4"/>
        <v>720995.50876873091</v>
      </c>
      <c r="P296" s="50"/>
      <c r="Q296" s="50"/>
      <c r="R296" s="117"/>
      <c r="S296" s="117"/>
      <c r="T296" s="118"/>
    </row>
    <row r="297" spans="1:20" s="51" customFormat="1" x14ac:dyDescent="0.25">
      <c r="A297" s="149">
        <v>980</v>
      </c>
      <c r="B297" s="145" t="s">
        <v>307</v>
      </c>
      <c r="C297" s="241">
        <v>33352</v>
      </c>
      <c r="D297" s="240">
        <v>0</v>
      </c>
      <c r="E297" s="182">
        <v>0</v>
      </c>
      <c r="F297" s="182">
        <v>0</v>
      </c>
      <c r="G297" s="198">
        <v>0</v>
      </c>
      <c r="H297" s="15">
        <v>9576</v>
      </c>
      <c r="I297" s="15">
        <v>14882</v>
      </c>
      <c r="J297" s="484">
        <v>0.64346190028222017</v>
      </c>
      <c r="K297" s="487">
        <v>0.26181696547780692</v>
      </c>
      <c r="L297" s="241">
        <v>0</v>
      </c>
      <c r="M297" s="186">
        <v>0</v>
      </c>
      <c r="N297" s="186">
        <v>599983.9262150327</v>
      </c>
      <c r="O297" s="423">
        <f t="shared" si="4"/>
        <v>599983.9262150327</v>
      </c>
      <c r="P297" s="50"/>
      <c r="Q297" s="50"/>
      <c r="R297" s="117"/>
      <c r="S297" s="117"/>
      <c r="T297" s="118"/>
    </row>
    <row r="298" spans="1:20" s="51" customFormat="1" x14ac:dyDescent="0.25">
      <c r="A298" s="149">
        <v>981</v>
      </c>
      <c r="B298" s="145" t="s">
        <v>308</v>
      </c>
      <c r="C298" s="241">
        <v>2314</v>
      </c>
      <c r="D298" s="240">
        <v>0</v>
      </c>
      <c r="E298" s="182">
        <v>0</v>
      </c>
      <c r="F298" s="182">
        <v>0</v>
      </c>
      <c r="G298" s="198">
        <v>0</v>
      </c>
      <c r="H298" s="15">
        <v>614</v>
      </c>
      <c r="I298" s="15">
        <v>989</v>
      </c>
      <c r="J298" s="484">
        <v>0.62082912032355919</v>
      </c>
      <c r="K298" s="487">
        <v>0.23918418551914594</v>
      </c>
      <c r="L298" s="241">
        <v>0</v>
      </c>
      <c r="M298" s="186">
        <v>0</v>
      </c>
      <c r="N298" s="186">
        <v>38029.075225565473</v>
      </c>
      <c r="O298" s="423">
        <f t="shared" si="4"/>
        <v>38029.075225565473</v>
      </c>
      <c r="P298" s="50"/>
      <c r="Q298" s="50"/>
      <c r="R298" s="117"/>
      <c r="S298" s="117"/>
      <c r="T298" s="118"/>
    </row>
    <row r="299" spans="1:20" s="51" customFormat="1" x14ac:dyDescent="0.25">
      <c r="A299" s="149">
        <v>989</v>
      </c>
      <c r="B299" s="145" t="s">
        <v>309</v>
      </c>
      <c r="C299" s="241">
        <v>5522</v>
      </c>
      <c r="D299" s="240">
        <v>0.3221</v>
      </c>
      <c r="E299" s="182">
        <v>0</v>
      </c>
      <c r="F299" s="182">
        <v>0</v>
      </c>
      <c r="G299" s="198">
        <v>0</v>
      </c>
      <c r="H299" s="15">
        <v>2100</v>
      </c>
      <c r="I299" s="15">
        <v>2141</v>
      </c>
      <c r="J299" s="484">
        <v>0.98085007006071934</v>
      </c>
      <c r="K299" s="487">
        <v>0.59920513525630614</v>
      </c>
      <c r="L299" s="241">
        <v>402683.23567999998</v>
      </c>
      <c r="M299" s="186">
        <v>0</v>
      </c>
      <c r="N299" s="186">
        <v>227348.38710559049</v>
      </c>
      <c r="O299" s="423">
        <f t="shared" si="4"/>
        <v>630031.62278559047</v>
      </c>
      <c r="P299" s="50"/>
      <c r="Q299" s="50"/>
      <c r="R299" s="117"/>
      <c r="S299" s="117"/>
      <c r="T299" s="118"/>
    </row>
    <row r="300" spans="1:20" s="51" customFormat="1" x14ac:dyDescent="0.25">
      <c r="A300" s="149">
        <v>992</v>
      </c>
      <c r="B300" s="145" t="s">
        <v>310</v>
      </c>
      <c r="C300" s="241">
        <v>18577</v>
      </c>
      <c r="D300" s="240">
        <v>0</v>
      </c>
      <c r="E300" s="182">
        <v>0</v>
      </c>
      <c r="F300" s="182">
        <v>6</v>
      </c>
      <c r="G300" s="198">
        <v>3.229800290682026E-4</v>
      </c>
      <c r="H300" s="15">
        <v>7108</v>
      </c>
      <c r="I300" s="15">
        <v>6842</v>
      </c>
      <c r="J300" s="484">
        <v>1.0388775211926338</v>
      </c>
      <c r="K300" s="487">
        <v>0.65723258638822046</v>
      </c>
      <c r="L300" s="241">
        <v>0</v>
      </c>
      <c r="M300" s="186">
        <v>0</v>
      </c>
      <c r="N300" s="186">
        <v>838908.54442641709</v>
      </c>
      <c r="O300" s="423">
        <f t="shared" si="4"/>
        <v>838908.54442641709</v>
      </c>
      <c r="P300" s="50"/>
      <c r="Q300" s="50"/>
      <c r="R300" s="117"/>
      <c r="S300" s="117"/>
      <c r="T300" s="118"/>
    </row>
  </sheetData>
  <pageMargins left="0.51181102362204722" right="0.51181102362204722" top="0.55118110236220474" bottom="0.55118110236220474" header="0.31496062992125984" footer="0.31496062992125984"/>
  <pageSetup paperSize="9" scale="80" orientation="landscape" r:id="rId1"/>
  <ignoredErrors>
    <ignoredError sqref="O6 O8:O9 O10:O300" formulaRange="1"/>
  </ignoredErrors>
  <tableParts count="2">
    <tablePart r:id="rId2"/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19"/>
  <sheetViews>
    <sheetView zoomScale="80" zoomScaleNormal="80" workbookViewId="0">
      <pane xSplit="2" ySplit="5" topLeftCell="C6" activePane="bottomRight" state="frozen"/>
      <selection activeCell="G29" sqref="G29"/>
      <selection pane="topRight" activeCell="G29" sqref="G29"/>
      <selection pane="bottomLeft" activeCell="G29" sqref="G29"/>
      <selection pane="bottomRight"/>
    </sheetView>
  </sheetViews>
  <sheetFormatPr defaultRowHeight="15" x14ac:dyDescent="0.25"/>
  <cols>
    <col min="1" max="1" width="10.625" style="294" customWidth="1"/>
    <col min="2" max="3" width="20.625" style="294" customWidth="1"/>
    <col min="4" max="4" width="34" style="154" bestFit="1" customWidth="1"/>
    <col min="5" max="5" width="24.125" style="154" customWidth="1"/>
    <col min="6" max="6" width="30.375" style="154" bestFit="1" customWidth="1"/>
    <col min="7" max="7" width="32.875" style="154" bestFit="1" customWidth="1"/>
    <col min="8" max="8" width="20.625" style="154" bestFit="1" customWidth="1"/>
    <col min="9" max="9" width="23.5" style="40" customWidth="1"/>
    <col min="10" max="10" width="15.875" style="40" bestFit="1" customWidth="1"/>
    <col min="11" max="11" width="19.625" style="40" bestFit="1" customWidth="1"/>
    <col min="12" max="12" width="13.125" style="293" customWidth="1"/>
    <col min="13" max="13" width="26.375" style="161" customWidth="1"/>
    <col min="14" max="14" width="21.125" style="154" customWidth="1"/>
    <col min="15" max="15" width="19.625" style="154" customWidth="1"/>
    <col min="16" max="16" width="35" style="154" bestFit="1" customWidth="1"/>
    <col min="17" max="17" width="27.25" style="154" customWidth="1"/>
    <col min="18" max="18" width="12.625" style="293" customWidth="1"/>
    <col min="19" max="19" width="25.125" style="309" bestFit="1" customWidth="1"/>
    <col min="20" max="20" width="8.625" style="24"/>
  </cols>
  <sheetData>
    <row r="1" spans="1:20" ht="23.25" x14ac:dyDescent="0.35">
      <c r="A1" s="431" t="s">
        <v>1120</v>
      </c>
      <c r="B1" s="291"/>
      <c r="C1" s="291"/>
      <c r="D1" s="47"/>
      <c r="E1" s="47"/>
      <c r="F1" s="441"/>
      <c r="G1" s="47"/>
      <c r="H1" s="47"/>
      <c r="I1" s="44"/>
      <c r="J1" s="44"/>
      <c r="K1" s="292"/>
      <c r="M1" s="157"/>
      <c r="N1" s="47"/>
      <c r="O1" s="47"/>
      <c r="P1" s="47"/>
      <c r="Q1" s="480"/>
      <c r="R1" s="480"/>
    </row>
    <row r="2" spans="1:20" ht="14.25" x14ac:dyDescent="0.2">
      <c r="A2" s="294" t="s">
        <v>382</v>
      </c>
      <c r="B2" s="295"/>
      <c r="C2" s="480"/>
      <c r="D2" s="480"/>
      <c r="E2" s="480"/>
      <c r="F2" s="480"/>
      <c r="G2" s="480"/>
      <c r="H2" s="480"/>
      <c r="I2" s="480"/>
      <c r="J2" s="480"/>
      <c r="K2" s="480"/>
      <c r="L2" s="480"/>
      <c r="M2" s="480"/>
      <c r="N2" s="480"/>
      <c r="O2" s="480"/>
      <c r="P2" s="480"/>
      <c r="Q2" s="480"/>
      <c r="R2" s="480"/>
      <c r="S2" s="480"/>
    </row>
    <row r="3" spans="1:20" ht="32.1" customHeight="1" x14ac:dyDescent="0.25">
      <c r="A3" s="320"/>
      <c r="B3" s="320"/>
      <c r="C3" s="321" t="s">
        <v>764</v>
      </c>
      <c r="D3" s="447"/>
      <c r="E3" s="322"/>
      <c r="F3" s="322"/>
      <c r="G3" s="322"/>
      <c r="H3" s="322"/>
      <c r="I3" s="449"/>
      <c r="J3" s="322"/>
      <c r="K3" s="322"/>
      <c r="L3" s="449"/>
      <c r="M3" s="318" t="s">
        <v>763</v>
      </c>
      <c r="N3" s="324"/>
      <c r="O3" s="319"/>
      <c r="P3" s="319"/>
      <c r="Q3" s="319"/>
      <c r="R3" s="325"/>
      <c r="S3" s="450"/>
    </row>
    <row r="4" spans="1:20" s="258" customFormat="1" ht="75" x14ac:dyDescent="0.2">
      <c r="A4" s="306" t="s">
        <v>714</v>
      </c>
      <c r="B4" s="306" t="s">
        <v>4</v>
      </c>
      <c r="C4" s="306" t="s">
        <v>1114</v>
      </c>
      <c r="D4" s="323" t="s">
        <v>1093</v>
      </c>
      <c r="E4" s="323" t="s">
        <v>1094</v>
      </c>
      <c r="F4" s="323" t="s">
        <v>1092</v>
      </c>
      <c r="G4" s="323" t="s">
        <v>1095</v>
      </c>
      <c r="H4" s="323" t="s">
        <v>1147</v>
      </c>
      <c r="I4" s="323" t="s">
        <v>1148</v>
      </c>
      <c r="J4" s="323" t="s">
        <v>756</v>
      </c>
      <c r="K4" s="323" t="s">
        <v>1113</v>
      </c>
      <c r="L4" s="308" t="s">
        <v>757</v>
      </c>
      <c r="M4" s="311" t="s">
        <v>758</v>
      </c>
      <c r="N4" s="312" t="s">
        <v>759</v>
      </c>
      <c r="O4" s="312" t="s">
        <v>1096</v>
      </c>
      <c r="P4" s="312" t="s">
        <v>760</v>
      </c>
      <c r="Q4" s="312" t="s">
        <v>1149</v>
      </c>
      <c r="R4" s="313" t="s">
        <v>761</v>
      </c>
      <c r="S4" s="314" t="s">
        <v>762</v>
      </c>
      <c r="T4" s="307"/>
    </row>
    <row r="5" spans="1:20" s="35" customFormat="1" x14ac:dyDescent="0.25">
      <c r="A5" s="290"/>
      <c r="B5" s="290" t="s">
        <v>394</v>
      </c>
      <c r="C5" s="296">
        <f>SUM(C6:C298)</f>
        <v>-10016668.48</v>
      </c>
      <c r="D5" s="296">
        <f>SUM(D6:D298)</f>
        <v>-10016668.48</v>
      </c>
      <c r="E5" s="296">
        <f t="shared" ref="E5:L5" si="0">SUM(E6:E298)</f>
        <v>-10016668.48</v>
      </c>
      <c r="F5" s="296">
        <f t="shared" si="0"/>
        <v>-10016668.48</v>
      </c>
      <c r="G5" s="296">
        <f t="shared" si="0"/>
        <v>-22565022.399999999</v>
      </c>
      <c r="H5" s="296">
        <f t="shared" si="0"/>
        <v>-275183.19999999978</v>
      </c>
      <c r="I5" s="296">
        <f t="shared" si="0"/>
        <v>-106661008.31999998</v>
      </c>
      <c r="J5" s="296">
        <f t="shared" si="0"/>
        <v>-356958084.07385051</v>
      </c>
      <c r="K5" s="296">
        <f t="shared" si="0"/>
        <v>-6989653.2799999956</v>
      </c>
      <c r="L5" s="296">
        <f t="shared" si="0"/>
        <v>-533515625.19384992</v>
      </c>
      <c r="M5" s="301">
        <f>SUM(M6:M298)</f>
        <v>29549300</v>
      </c>
      <c r="N5" s="296">
        <f>SUM(N6:N298)</f>
        <v>497338.83621304948</v>
      </c>
      <c r="O5" s="296">
        <f t="shared" ref="O5:Q5" si="1">SUM(O6:O298)</f>
        <v>495329.76000000036</v>
      </c>
      <c r="P5" s="296">
        <f t="shared" si="1"/>
        <v>-8.0501195043325424E-8</v>
      </c>
      <c r="Q5" s="296">
        <f t="shared" si="1"/>
        <v>1981319.0400000014</v>
      </c>
      <c r="R5" s="317">
        <f>SUM(R6:R298)</f>
        <v>32523287.636212967</v>
      </c>
      <c r="S5" s="315">
        <f>SUM(S6:S298)</f>
        <v>-500992337.55763721</v>
      </c>
      <c r="T5" s="121"/>
    </row>
    <row r="6" spans="1:20" s="51" customFormat="1" x14ac:dyDescent="0.25">
      <c r="A6" s="294">
        <v>5</v>
      </c>
      <c r="B6" s="294" t="s">
        <v>18</v>
      </c>
      <c r="C6" s="448">
        <v>-17142.580000000002</v>
      </c>
      <c r="D6" s="136">
        <v>-17142.580000000002</v>
      </c>
      <c r="E6" s="136">
        <v>-17142.580000000002</v>
      </c>
      <c r="F6" s="136">
        <v>-17142.580000000002</v>
      </c>
      <c r="G6" s="136">
        <v>-38617.899999999994</v>
      </c>
      <c r="H6" s="136">
        <v>-470.95000000000005</v>
      </c>
      <c r="I6" s="136">
        <v>-182540.22</v>
      </c>
      <c r="J6" s="136">
        <v>-265562.09250000003</v>
      </c>
      <c r="K6" s="136">
        <v>-11962.130000000001</v>
      </c>
      <c r="L6" s="316">
        <f>SUM(LisäyksetVähennykset[[#This Row],[Kuntien yhdistymisavustus (-1,82 €/as)]:[Eläketukivähennys (-1,27 €/as)]])</f>
        <v>-567723.61250000005</v>
      </c>
      <c r="M6" s="302">
        <v>-188872</v>
      </c>
      <c r="N6" s="38">
        <v>191146.63372095674</v>
      </c>
      <c r="O6" s="136">
        <v>847.70999999999992</v>
      </c>
      <c r="P6" s="136">
        <v>-11106.588389629876</v>
      </c>
      <c r="Q6" s="136">
        <v>3390.8399999999997</v>
      </c>
      <c r="R6" s="317">
        <f>SUM(M6:Q6)</f>
        <v>-4593.4046686731344</v>
      </c>
      <c r="S6" s="315">
        <f>LisäyksetVähennykset[[#This Row],[Lisäykset yhteensä ]]+LisäyksetVähennykset[[#This Row],[Vähennykset yhteensä ]]</f>
        <v>-572317.01716867322</v>
      </c>
      <c r="T6" s="119"/>
    </row>
    <row r="7" spans="1:20" s="51" customFormat="1" x14ac:dyDescent="0.25">
      <c r="A7" s="294">
        <v>9</v>
      </c>
      <c r="B7" s="294" t="s">
        <v>19</v>
      </c>
      <c r="C7" s="448">
        <v>-4580.9400000000005</v>
      </c>
      <c r="D7" s="136">
        <v>-4580.9400000000005</v>
      </c>
      <c r="E7" s="136">
        <v>-4580.9400000000005</v>
      </c>
      <c r="F7" s="136">
        <v>-4580.9400000000005</v>
      </c>
      <c r="G7" s="136">
        <v>-10319.699999999999</v>
      </c>
      <c r="H7" s="136">
        <v>-125.85000000000001</v>
      </c>
      <c r="I7" s="136">
        <v>-48779.46</v>
      </c>
      <c r="J7" s="136">
        <v>-51328.915000000001</v>
      </c>
      <c r="K7" s="136">
        <v>-3196.59</v>
      </c>
      <c r="L7" s="316">
        <f>SUM(LisäyksetVähennykset[[#This Row],[Kuntien yhdistymisavustus (-1,82 €/as)]:[Eläketukivähennys (-1,27 €/as)]])</f>
        <v>-132074.27499999999</v>
      </c>
      <c r="M7" s="302">
        <v>8706</v>
      </c>
      <c r="N7" s="38">
        <v>-17372.005542550236</v>
      </c>
      <c r="O7" s="136">
        <v>226.53</v>
      </c>
      <c r="P7" s="136">
        <v>24611.014362801172</v>
      </c>
      <c r="Q7" s="136">
        <v>906.12</v>
      </c>
      <c r="R7" s="317">
        <f t="shared" ref="R7:R70" si="2">SUM(M7:Q7)</f>
        <v>17077.658820250937</v>
      </c>
      <c r="S7" s="315">
        <f>LisäyksetVähennykset[[#This Row],[Lisäykset yhteensä ]]+LisäyksetVähennykset[[#This Row],[Vähennykset yhteensä ]]</f>
        <v>-114996.61617974905</v>
      </c>
      <c r="T7" s="119"/>
    </row>
    <row r="8" spans="1:20" s="51" customFormat="1" x14ac:dyDescent="0.25">
      <c r="A8" s="294">
        <v>10</v>
      </c>
      <c r="B8" s="294" t="s">
        <v>20</v>
      </c>
      <c r="C8" s="448">
        <v>-20624.240000000002</v>
      </c>
      <c r="D8" s="136">
        <v>-20624.240000000002</v>
      </c>
      <c r="E8" s="136">
        <v>-20624.240000000002</v>
      </c>
      <c r="F8" s="136">
        <v>-20624.240000000002</v>
      </c>
      <c r="G8" s="136">
        <v>-46461.2</v>
      </c>
      <c r="H8" s="136">
        <v>-566.6</v>
      </c>
      <c r="I8" s="136">
        <v>-219614.15999999997</v>
      </c>
      <c r="J8" s="136">
        <v>-414217.78899999999</v>
      </c>
      <c r="K8" s="136">
        <v>-14391.64</v>
      </c>
      <c r="L8" s="316">
        <f>SUM(LisäyksetVähennykset[[#This Row],[Kuntien yhdistymisavustus (-1,82 €/as)]:[Eläketukivähennys (-1,27 €/as)]])</f>
        <v>-777748.34900000005</v>
      </c>
      <c r="M8" s="302">
        <v>-11550</v>
      </c>
      <c r="N8" s="38">
        <v>-158146.87229172699</v>
      </c>
      <c r="O8" s="136">
        <v>1019.88</v>
      </c>
      <c r="P8" s="136">
        <v>-7948.6675233324931</v>
      </c>
      <c r="Q8" s="136">
        <v>4079.52</v>
      </c>
      <c r="R8" s="317">
        <f t="shared" si="2"/>
        <v>-172546.13981505949</v>
      </c>
      <c r="S8" s="315">
        <f>LisäyksetVähennykset[[#This Row],[Lisäykset yhteensä ]]+LisäyksetVähennykset[[#This Row],[Vähennykset yhteensä ]]</f>
        <v>-950294.48881505954</v>
      </c>
      <c r="T8" s="119"/>
    </row>
    <row r="9" spans="1:20" s="51" customFormat="1" x14ac:dyDescent="0.25">
      <c r="A9" s="294">
        <v>16</v>
      </c>
      <c r="B9" s="294" t="s">
        <v>21</v>
      </c>
      <c r="C9" s="448">
        <v>-14667.380000000001</v>
      </c>
      <c r="D9" s="136">
        <v>-14667.380000000001</v>
      </c>
      <c r="E9" s="136">
        <v>-14667.380000000001</v>
      </c>
      <c r="F9" s="136">
        <v>-14667.380000000001</v>
      </c>
      <c r="G9" s="136">
        <v>-33041.899999999994</v>
      </c>
      <c r="H9" s="136">
        <v>-402.95000000000005</v>
      </c>
      <c r="I9" s="136">
        <v>-156183.41999999998</v>
      </c>
      <c r="J9" s="136">
        <v>-272260.90000000002</v>
      </c>
      <c r="K9" s="136">
        <v>-10234.93</v>
      </c>
      <c r="L9" s="316">
        <f>SUM(LisäyksetVähennykset[[#This Row],[Kuntien yhdistymisavustus (-1,82 €/as)]:[Eläketukivähennys (-1,27 €/as)]])</f>
        <v>-530793.62</v>
      </c>
      <c r="M9" s="302">
        <v>198106</v>
      </c>
      <c r="N9" s="38">
        <v>98970.001682538539</v>
      </c>
      <c r="O9" s="136">
        <v>725.31</v>
      </c>
      <c r="P9" s="136">
        <v>-3079.3416647349222</v>
      </c>
      <c r="Q9" s="136">
        <v>2901.24</v>
      </c>
      <c r="R9" s="317">
        <f t="shared" si="2"/>
        <v>297623.21001780359</v>
      </c>
      <c r="S9" s="315">
        <f>LisäyksetVähennykset[[#This Row],[Lisäykset yhteensä ]]+LisäyksetVähennykset[[#This Row],[Vähennykset yhteensä ]]</f>
        <v>-233170.4099821964</v>
      </c>
      <c r="T9" s="119"/>
    </row>
    <row r="10" spans="1:20" s="51" customFormat="1" x14ac:dyDescent="0.25">
      <c r="A10" s="294">
        <v>18</v>
      </c>
      <c r="B10" s="294" t="s">
        <v>22</v>
      </c>
      <c r="C10" s="448">
        <v>-8877.9600000000009</v>
      </c>
      <c r="D10" s="136">
        <v>-8877.9600000000009</v>
      </c>
      <c r="E10" s="136">
        <v>-8877.9600000000009</v>
      </c>
      <c r="F10" s="136">
        <v>-8877.9600000000009</v>
      </c>
      <c r="G10" s="136">
        <v>-19999.8</v>
      </c>
      <c r="H10" s="136">
        <v>-243.9</v>
      </c>
      <c r="I10" s="136">
        <v>-94535.64</v>
      </c>
      <c r="J10" s="136">
        <v>-147153.94500000001</v>
      </c>
      <c r="K10" s="136">
        <v>-6195.06</v>
      </c>
      <c r="L10" s="316">
        <f>SUM(LisäyksetVähennykset[[#This Row],[Kuntien yhdistymisavustus (-1,82 €/as)]:[Eläketukivähennys (-1,27 €/as)]])</f>
        <v>-303640.185</v>
      </c>
      <c r="M10" s="302">
        <v>4308</v>
      </c>
      <c r="N10" s="38">
        <v>113498.53809232544</v>
      </c>
      <c r="O10" s="136">
        <v>439.02</v>
      </c>
      <c r="P10" s="136">
        <v>-11102.150712581009</v>
      </c>
      <c r="Q10" s="136">
        <v>1756.08</v>
      </c>
      <c r="R10" s="317">
        <f t="shared" si="2"/>
        <v>108899.48737974443</v>
      </c>
      <c r="S10" s="315">
        <f>LisäyksetVähennykset[[#This Row],[Lisäykset yhteensä ]]+LisäyksetVähennykset[[#This Row],[Vähennykset yhteensä ]]</f>
        <v>-194740.69762025558</v>
      </c>
      <c r="T10" s="119"/>
    </row>
    <row r="11" spans="1:20" s="51" customFormat="1" x14ac:dyDescent="0.25">
      <c r="A11" s="294">
        <v>19</v>
      </c>
      <c r="B11" s="294" t="s">
        <v>23</v>
      </c>
      <c r="C11" s="448">
        <v>-7205.38</v>
      </c>
      <c r="D11" s="136">
        <v>-7205.38</v>
      </c>
      <c r="E11" s="136">
        <v>-7205.38</v>
      </c>
      <c r="F11" s="136">
        <v>-7205.38</v>
      </c>
      <c r="G11" s="136">
        <v>-16231.899999999998</v>
      </c>
      <c r="H11" s="136">
        <v>-197.95000000000002</v>
      </c>
      <c r="I11" s="136">
        <v>-76725.42</v>
      </c>
      <c r="J11" s="136">
        <v>-111807.13499999999</v>
      </c>
      <c r="K11" s="136">
        <v>-5027.93</v>
      </c>
      <c r="L11" s="316">
        <f>SUM(LisäyksetVähennykset[[#This Row],[Kuntien yhdistymisavustus (-1,82 €/as)]:[Eläketukivähennys (-1,27 €/as)]])</f>
        <v>-238811.85499999998</v>
      </c>
      <c r="M11" s="302">
        <v>-66508</v>
      </c>
      <c r="N11" s="38">
        <v>-55272.213284444064</v>
      </c>
      <c r="O11" s="136">
        <v>356.31</v>
      </c>
      <c r="P11" s="136">
        <v>6284.139892957548</v>
      </c>
      <c r="Q11" s="136">
        <v>1425.24</v>
      </c>
      <c r="R11" s="317">
        <f t="shared" si="2"/>
        <v>-113714.52339148651</v>
      </c>
      <c r="S11" s="315">
        <f>LisäyksetVähennykset[[#This Row],[Lisäykset yhteensä ]]+LisäyksetVähennykset[[#This Row],[Vähennykset yhteensä ]]</f>
        <v>-352526.37839148648</v>
      </c>
      <c r="T11" s="119"/>
    </row>
    <row r="12" spans="1:20" s="51" customFormat="1" x14ac:dyDescent="0.25">
      <c r="A12" s="294">
        <v>20</v>
      </c>
      <c r="B12" s="294" t="s">
        <v>24</v>
      </c>
      <c r="C12" s="448">
        <v>-29831.620000000003</v>
      </c>
      <c r="D12" s="136">
        <v>-29831.620000000003</v>
      </c>
      <c r="E12" s="136">
        <v>-29831.620000000003</v>
      </c>
      <c r="F12" s="136">
        <v>-29831.620000000003</v>
      </c>
      <c r="G12" s="136">
        <v>-67203.099999999991</v>
      </c>
      <c r="H12" s="136">
        <v>-819.55000000000007</v>
      </c>
      <c r="I12" s="136">
        <v>-317657.57999999996</v>
      </c>
      <c r="J12" s="136">
        <v>-999936.60499999998</v>
      </c>
      <c r="K12" s="136">
        <v>-20816.57</v>
      </c>
      <c r="L12" s="316">
        <f>SUM(LisäyksetVähennykset[[#This Row],[Kuntien yhdistymisavustus (-1,82 €/as)]:[Eläketukivähennys (-1,27 €/as)]])</f>
        <v>-1525759.885</v>
      </c>
      <c r="M12" s="302">
        <v>140004</v>
      </c>
      <c r="N12" s="38">
        <v>-115745.45612722076</v>
      </c>
      <c r="O12" s="136">
        <v>1475.19</v>
      </c>
      <c r="P12" s="136">
        <v>149281.52027416526</v>
      </c>
      <c r="Q12" s="136">
        <v>5900.76</v>
      </c>
      <c r="R12" s="317">
        <f t="shared" si="2"/>
        <v>180916.01414694451</v>
      </c>
      <c r="S12" s="315">
        <f>LisäyksetVähennykset[[#This Row],[Lisäykset yhteensä ]]+LisäyksetVähennykset[[#This Row],[Vähennykset yhteensä ]]</f>
        <v>-1344843.8708530555</v>
      </c>
      <c r="T12" s="119"/>
    </row>
    <row r="13" spans="1:20" s="51" customFormat="1" x14ac:dyDescent="0.25">
      <c r="A13" s="294">
        <v>46</v>
      </c>
      <c r="B13" s="294" t="s">
        <v>25</v>
      </c>
      <c r="C13" s="448">
        <v>-2491.58</v>
      </c>
      <c r="D13" s="136">
        <v>-2491.58</v>
      </c>
      <c r="E13" s="136">
        <v>-2491.58</v>
      </c>
      <c r="F13" s="136">
        <v>-2491.58</v>
      </c>
      <c r="G13" s="136">
        <v>-5612.9</v>
      </c>
      <c r="H13" s="136">
        <v>-68.45</v>
      </c>
      <c r="I13" s="136">
        <v>-26531.219999999998</v>
      </c>
      <c r="J13" s="136">
        <v>-33018.85</v>
      </c>
      <c r="K13" s="136">
        <v>-1738.63</v>
      </c>
      <c r="L13" s="316">
        <f>SUM(LisäyksetVähennykset[[#This Row],[Kuntien yhdistymisavustus (-1,82 €/as)]:[Eläketukivähennys (-1,27 €/as)]])</f>
        <v>-76936.37</v>
      </c>
      <c r="M13" s="302">
        <v>30511</v>
      </c>
      <c r="N13" s="38">
        <v>129093.88504570909</v>
      </c>
      <c r="O13" s="136">
        <v>123.21</v>
      </c>
      <c r="P13" s="136">
        <v>-6938.808319913951</v>
      </c>
      <c r="Q13" s="136">
        <v>492.84</v>
      </c>
      <c r="R13" s="317">
        <f t="shared" si="2"/>
        <v>153282.12672579513</v>
      </c>
      <c r="S13" s="315">
        <f>LisäyksetVähennykset[[#This Row],[Lisäykset yhteensä ]]+LisäyksetVähennykset[[#This Row],[Vähennykset yhteensä ]]</f>
        <v>76345.75672579513</v>
      </c>
      <c r="T13" s="119"/>
    </row>
    <row r="14" spans="1:20" s="51" customFormat="1" x14ac:dyDescent="0.25">
      <c r="A14" s="294">
        <v>47</v>
      </c>
      <c r="B14" s="294" t="s">
        <v>26</v>
      </c>
      <c r="C14" s="448">
        <v>-3290.56</v>
      </c>
      <c r="D14" s="136">
        <v>-3290.56</v>
      </c>
      <c r="E14" s="136">
        <v>-3290.56</v>
      </c>
      <c r="F14" s="136">
        <v>-3290.56</v>
      </c>
      <c r="G14" s="136">
        <v>-7412.7999999999993</v>
      </c>
      <c r="H14" s="136">
        <v>-90.4</v>
      </c>
      <c r="I14" s="136">
        <v>-35039.040000000001</v>
      </c>
      <c r="J14" s="136">
        <v>-47652.87</v>
      </c>
      <c r="K14" s="136">
        <v>-2296.16</v>
      </c>
      <c r="L14" s="316">
        <f>SUM(LisäyksetVähennykset[[#This Row],[Kuntien yhdistymisavustus (-1,82 €/as)]:[Eläketukivähennys (-1,27 €/as)]])</f>
        <v>-105653.51000000001</v>
      </c>
      <c r="M14" s="302">
        <v>95738</v>
      </c>
      <c r="N14" s="38">
        <v>358000.45348710008</v>
      </c>
      <c r="O14" s="136">
        <v>162.72</v>
      </c>
      <c r="P14" s="136">
        <v>12918.564900160985</v>
      </c>
      <c r="Q14" s="136">
        <v>650.88</v>
      </c>
      <c r="R14" s="317">
        <f t="shared" si="2"/>
        <v>467470.61838726106</v>
      </c>
      <c r="S14" s="315">
        <f>LisäyksetVähennykset[[#This Row],[Lisäykset yhteensä ]]+LisäyksetVähennykset[[#This Row],[Vähennykset yhteensä ]]</f>
        <v>361817.10838726105</v>
      </c>
      <c r="T14" s="119"/>
    </row>
    <row r="15" spans="1:20" s="51" customFormat="1" x14ac:dyDescent="0.25">
      <c r="A15" s="294">
        <v>49</v>
      </c>
      <c r="B15" s="294" t="s">
        <v>27</v>
      </c>
      <c r="C15" s="448">
        <v>-532888.72</v>
      </c>
      <c r="D15" s="136">
        <v>-532888.72</v>
      </c>
      <c r="E15" s="136">
        <v>-532888.72</v>
      </c>
      <c r="F15" s="136">
        <v>-532888.72</v>
      </c>
      <c r="G15" s="136">
        <v>-1200463.5999999999</v>
      </c>
      <c r="H15" s="136">
        <v>-14639.800000000001</v>
      </c>
      <c r="I15" s="136">
        <v>-5674386.4799999995</v>
      </c>
      <c r="J15" s="136">
        <v>-23384242.83295</v>
      </c>
      <c r="K15" s="136">
        <v>-371850.92</v>
      </c>
      <c r="L15" s="316">
        <f>SUM(LisäyksetVähennykset[[#This Row],[Kuntien yhdistymisavustus (-1,82 €/as)]:[Eläketukivähennys (-1,27 €/as)]])</f>
        <v>-32777138.512949999</v>
      </c>
      <c r="M15" s="302">
        <v>-2408909</v>
      </c>
      <c r="N15" s="38">
        <v>-266216.56588500738</v>
      </c>
      <c r="O15" s="136">
        <v>26351.64</v>
      </c>
      <c r="P15" s="136">
        <v>-3741837.6192723219</v>
      </c>
      <c r="Q15" s="136">
        <v>105406.56</v>
      </c>
      <c r="R15" s="317">
        <f t="shared" si="2"/>
        <v>-6285204.9851573296</v>
      </c>
      <c r="S15" s="315">
        <f>LisäyksetVähennykset[[#This Row],[Lisäykset yhteensä ]]+LisäyksetVähennykset[[#This Row],[Vähennykset yhteensä ]]</f>
        <v>-39062343.498107329</v>
      </c>
      <c r="T15" s="119"/>
    </row>
    <row r="16" spans="1:20" s="51" customFormat="1" x14ac:dyDescent="0.25">
      <c r="A16" s="294">
        <v>50</v>
      </c>
      <c r="B16" s="294" t="s">
        <v>28</v>
      </c>
      <c r="C16" s="448">
        <v>-20899.060000000001</v>
      </c>
      <c r="D16" s="136">
        <v>-20899.060000000001</v>
      </c>
      <c r="E16" s="136">
        <v>-20899.060000000001</v>
      </c>
      <c r="F16" s="136">
        <v>-20899.060000000001</v>
      </c>
      <c r="G16" s="136">
        <v>-47080.299999999996</v>
      </c>
      <c r="H16" s="136">
        <v>-574.15</v>
      </c>
      <c r="I16" s="136">
        <v>-222540.53999999998</v>
      </c>
      <c r="J16" s="136">
        <v>-300373.50750000001</v>
      </c>
      <c r="K16" s="136">
        <v>-14583.41</v>
      </c>
      <c r="L16" s="316">
        <f>SUM(LisäyksetVähennykset[[#This Row],[Kuntien yhdistymisavustus (-1,82 €/as)]:[Eläketukivähennys (-1,27 €/as)]])</f>
        <v>-668748.14750000008</v>
      </c>
      <c r="M16" s="302">
        <v>-119829</v>
      </c>
      <c r="N16" s="38">
        <v>147021.0045784153</v>
      </c>
      <c r="O16" s="136">
        <v>1033.47</v>
      </c>
      <c r="P16" s="136">
        <v>-29772.788956303324</v>
      </c>
      <c r="Q16" s="136">
        <v>4133.88</v>
      </c>
      <c r="R16" s="317">
        <f t="shared" si="2"/>
        <v>2586.5656221119816</v>
      </c>
      <c r="S16" s="315">
        <f>LisäyksetVähennykset[[#This Row],[Lisäykset yhteensä ]]+LisäyksetVähennykset[[#This Row],[Vähennykset yhteensä ]]</f>
        <v>-666161.58187788806</v>
      </c>
      <c r="T16" s="119"/>
    </row>
    <row r="17" spans="1:20" s="111" customFormat="1" x14ac:dyDescent="0.25">
      <c r="A17" s="294">
        <v>51</v>
      </c>
      <c r="B17" s="294" t="s">
        <v>29</v>
      </c>
      <c r="C17" s="448">
        <v>-17202.64</v>
      </c>
      <c r="D17" s="136">
        <v>-17202.64</v>
      </c>
      <c r="E17" s="136">
        <v>-17202.64</v>
      </c>
      <c r="F17" s="136">
        <v>-17202.64</v>
      </c>
      <c r="G17" s="136">
        <v>-38753.199999999997</v>
      </c>
      <c r="H17" s="136">
        <v>-472.6</v>
      </c>
      <c r="I17" s="136">
        <v>-183179.75999999998</v>
      </c>
      <c r="J17" s="136">
        <v>-179303.98</v>
      </c>
      <c r="K17" s="136">
        <v>-12004.04</v>
      </c>
      <c r="L17" s="316">
        <f>SUM(LisäyksetVähennykset[[#This Row],[Kuntien yhdistymisavustus (-1,82 €/as)]:[Eläketukivähennys (-1,27 €/as)]])</f>
        <v>-482524.13999999996</v>
      </c>
      <c r="M17" s="302">
        <v>166456</v>
      </c>
      <c r="N17" s="136">
        <v>531912.26497319434</v>
      </c>
      <c r="O17" s="136">
        <v>850.68</v>
      </c>
      <c r="P17" s="136">
        <v>-151311.67856672432</v>
      </c>
      <c r="Q17" s="136">
        <v>3402.72</v>
      </c>
      <c r="R17" s="317">
        <f t="shared" si="2"/>
        <v>551309.98640647007</v>
      </c>
      <c r="S17" s="315">
        <f>LisäyksetVähennykset[[#This Row],[Lisäykset yhteensä ]]+LisäyksetVähennykset[[#This Row],[Vähennykset yhteensä ]]</f>
        <v>68785.846406470111</v>
      </c>
      <c r="T17" s="67"/>
    </row>
    <row r="18" spans="1:20" s="51" customFormat="1" x14ac:dyDescent="0.25">
      <c r="A18" s="294">
        <v>52</v>
      </c>
      <c r="B18" s="294" t="s">
        <v>30</v>
      </c>
      <c r="C18" s="448">
        <v>-4382.5600000000004</v>
      </c>
      <c r="D18" s="136">
        <v>-4382.5600000000004</v>
      </c>
      <c r="E18" s="136">
        <v>-4382.5600000000004</v>
      </c>
      <c r="F18" s="136">
        <v>-4382.5600000000004</v>
      </c>
      <c r="G18" s="136">
        <v>-9872.7999999999993</v>
      </c>
      <c r="H18" s="136">
        <v>-120.4</v>
      </c>
      <c r="I18" s="136">
        <v>-46667.040000000001</v>
      </c>
      <c r="J18" s="136">
        <v>-31602.535</v>
      </c>
      <c r="K18" s="136">
        <v>-3058.16</v>
      </c>
      <c r="L18" s="316">
        <f>SUM(LisäyksetVähennykset[[#This Row],[Kuntien yhdistymisavustus (-1,82 €/as)]:[Eläketukivähennys (-1,27 €/as)]])</f>
        <v>-108851.17500000002</v>
      </c>
      <c r="M18" s="302">
        <v>-100747</v>
      </c>
      <c r="N18" s="38">
        <v>216915.19371011201</v>
      </c>
      <c r="O18" s="136">
        <v>216.72</v>
      </c>
      <c r="P18" s="136">
        <v>-34768.766380729779</v>
      </c>
      <c r="Q18" s="136">
        <v>866.88</v>
      </c>
      <c r="R18" s="317">
        <f t="shared" si="2"/>
        <v>82483.027329382239</v>
      </c>
      <c r="S18" s="315">
        <f>LisäyksetVähennykset[[#This Row],[Lisäykset yhteensä ]]+LisäyksetVähennykset[[#This Row],[Vähennykset yhteensä ]]</f>
        <v>-26368.147670617778</v>
      </c>
      <c r="T18" s="119"/>
    </row>
    <row r="19" spans="1:20" s="51" customFormat="1" x14ac:dyDescent="0.25">
      <c r="A19" s="294">
        <v>61</v>
      </c>
      <c r="B19" s="294" t="s">
        <v>31</v>
      </c>
      <c r="C19" s="448">
        <v>-30576</v>
      </c>
      <c r="D19" s="136">
        <v>-30576</v>
      </c>
      <c r="E19" s="136">
        <v>-30576</v>
      </c>
      <c r="F19" s="136">
        <v>-30576</v>
      </c>
      <c r="G19" s="136">
        <v>-68880</v>
      </c>
      <c r="H19" s="136">
        <v>-840</v>
      </c>
      <c r="I19" s="136">
        <v>-325584</v>
      </c>
      <c r="J19" s="136">
        <v>-1157152.2592499999</v>
      </c>
      <c r="K19" s="136">
        <v>-21336</v>
      </c>
      <c r="L19" s="316">
        <f>SUM(LisäyksetVähennykset[[#This Row],[Kuntien yhdistymisavustus (-1,82 €/as)]:[Eläketukivähennys (-1,27 €/as)]])</f>
        <v>-1696096.2592499999</v>
      </c>
      <c r="M19" s="302">
        <v>482824</v>
      </c>
      <c r="N19" s="38">
        <v>86203.587498761714</v>
      </c>
      <c r="O19" s="136">
        <v>1512</v>
      </c>
      <c r="P19" s="136">
        <v>174267.8604379583</v>
      </c>
      <c r="Q19" s="136">
        <v>6048</v>
      </c>
      <c r="R19" s="317">
        <f t="shared" si="2"/>
        <v>750855.44793671998</v>
      </c>
      <c r="S19" s="315">
        <f>LisäyksetVähennykset[[#This Row],[Lisäykset yhteensä ]]+LisäyksetVähennykset[[#This Row],[Vähennykset yhteensä ]]</f>
        <v>-945240.8113132799</v>
      </c>
      <c r="T19" s="119"/>
    </row>
    <row r="20" spans="1:20" s="51" customFormat="1" x14ac:dyDescent="0.25">
      <c r="A20" s="294">
        <v>69</v>
      </c>
      <c r="B20" s="294" t="s">
        <v>32</v>
      </c>
      <c r="C20" s="448">
        <v>-12550.720000000001</v>
      </c>
      <c r="D20" s="136">
        <v>-12550.720000000001</v>
      </c>
      <c r="E20" s="136">
        <v>-12550.720000000001</v>
      </c>
      <c r="F20" s="136">
        <v>-12550.720000000001</v>
      </c>
      <c r="G20" s="136">
        <v>-28273.599999999999</v>
      </c>
      <c r="H20" s="136">
        <v>-344.8</v>
      </c>
      <c r="I20" s="136">
        <v>-133644.47999999998</v>
      </c>
      <c r="J20" s="136">
        <v>-199013.95499999999</v>
      </c>
      <c r="K20" s="136">
        <v>-8757.92</v>
      </c>
      <c r="L20" s="316">
        <f>SUM(LisäyksetVähennykset[[#This Row],[Kuntien yhdistymisavustus (-1,82 €/as)]:[Eläketukivähennys (-1,27 €/as)]])</f>
        <v>-420237.63499999995</v>
      </c>
      <c r="M20" s="302">
        <v>4482</v>
      </c>
      <c r="N20" s="38">
        <v>-113460.30353241414</v>
      </c>
      <c r="O20" s="136">
        <v>620.64</v>
      </c>
      <c r="P20" s="136">
        <v>4625.1035462742657</v>
      </c>
      <c r="Q20" s="136">
        <v>2482.56</v>
      </c>
      <c r="R20" s="317">
        <f t="shared" si="2"/>
        <v>-101249.99998613988</v>
      </c>
      <c r="S20" s="315">
        <f>LisäyksetVähennykset[[#This Row],[Lisäykset yhteensä ]]+LisäyksetVähennykset[[#This Row],[Vähennykset yhteensä ]]</f>
        <v>-521487.63498613983</v>
      </c>
      <c r="T20" s="119"/>
    </row>
    <row r="21" spans="1:20" s="51" customFormat="1" x14ac:dyDescent="0.25">
      <c r="A21" s="294">
        <v>71</v>
      </c>
      <c r="B21" s="294" t="s">
        <v>33</v>
      </c>
      <c r="C21" s="448">
        <v>-12133.94</v>
      </c>
      <c r="D21" s="136">
        <v>-12133.94</v>
      </c>
      <c r="E21" s="136">
        <v>-12133.94</v>
      </c>
      <c r="F21" s="136">
        <v>-12133.94</v>
      </c>
      <c r="G21" s="136">
        <v>-27334.699999999997</v>
      </c>
      <c r="H21" s="136">
        <v>-333.35</v>
      </c>
      <c r="I21" s="136">
        <v>-129206.45999999999</v>
      </c>
      <c r="J21" s="136">
        <v>-202146.12</v>
      </c>
      <c r="K21" s="136">
        <v>-8467.09</v>
      </c>
      <c r="L21" s="316">
        <f>SUM(LisäyksetVähennykset[[#This Row],[Kuntien yhdistymisavustus (-1,82 €/as)]:[Eläketukivähennys (-1,27 €/as)]])</f>
        <v>-416023.48000000004</v>
      </c>
      <c r="M21" s="302">
        <v>-163632</v>
      </c>
      <c r="N21" s="38">
        <v>-11546.944741975516</v>
      </c>
      <c r="O21" s="136">
        <v>600.03</v>
      </c>
      <c r="P21" s="136">
        <v>19359.717604683428</v>
      </c>
      <c r="Q21" s="136">
        <v>2400.12</v>
      </c>
      <c r="R21" s="317">
        <f t="shared" si="2"/>
        <v>-152819.0771372921</v>
      </c>
      <c r="S21" s="315">
        <f>LisäyksetVähennykset[[#This Row],[Lisäykset yhteensä ]]+LisäyksetVähennykset[[#This Row],[Vähennykset yhteensä ]]</f>
        <v>-568842.55713729211</v>
      </c>
      <c r="T21" s="119"/>
    </row>
    <row r="22" spans="1:20" s="51" customFormat="1" x14ac:dyDescent="0.25">
      <c r="A22" s="294">
        <v>72</v>
      </c>
      <c r="B22" s="294" t="s">
        <v>34</v>
      </c>
      <c r="C22" s="448">
        <v>-1727.18</v>
      </c>
      <c r="D22" s="136">
        <v>-1727.18</v>
      </c>
      <c r="E22" s="136">
        <v>-1727.18</v>
      </c>
      <c r="F22" s="136">
        <v>-1727.18</v>
      </c>
      <c r="G22" s="136">
        <v>-3890.8999999999996</v>
      </c>
      <c r="H22" s="136">
        <v>-47.45</v>
      </c>
      <c r="I22" s="136">
        <v>-18391.62</v>
      </c>
      <c r="J22" s="136">
        <v>-19675.3</v>
      </c>
      <c r="K22" s="136">
        <v>-1205.23</v>
      </c>
      <c r="L22" s="316">
        <f>SUM(LisäyksetVähennykset[[#This Row],[Kuntien yhdistymisavustus (-1,82 €/as)]:[Eläketukivähennys (-1,27 €/as)]])</f>
        <v>-50119.22</v>
      </c>
      <c r="M22" s="302">
        <v>15733</v>
      </c>
      <c r="N22" s="38">
        <v>41680.046812600922</v>
      </c>
      <c r="O22" s="136">
        <v>85.41</v>
      </c>
      <c r="P22" s="136">
        <v>8104.0214690510284</v>
      </c>
      <c r="Q22" s="136">
        <v>341.64</v>
      </c>
      <c r="R22" s="317">
        <f t="shared" si="2"/>
        <v>65944.118281651958</v>
      </c>
      <c r="S22" s="315">
        <f>LisäyksetVähennykset[[#This Row],[Lisäykset yhteensä ]]+LisäyksetVähennykset[[#This Row],[Vähennykset yhteensä ]]</f>
        <v>15824.898281651956</v>
      </c>
      <c r="T22" s="119"/>
    </row>
    <row r="23" spans="1:20" s="51" customFormat="1" x14ac:dyDescent="0.25">
      <c r="A23" s="294">
        <v>74</v>
      </c>
      <c r="B23" s="294" t="s">
        <v>35</v>
      </c>
      <c r="C23" s="448">
        <v>-2007.46</v>
      </c>
      <c r="D23" s="136">
        <v>-2007.46</v>
      </c>
      <c r="E23" s="136">
        <v>-2007.46</v>
      </c>
      <c r="F23" s="136">
        <v>-2007.46</v>
      </c>
      <c r="G23" s="136">
        <v>-4522.2999999999993</v>
      </c>
      <c r="H23" s="136">
        <v>-55.150000000000006</v>
      </c>
      <c r="I23" s="136">
        <v>-21376.14</v>
      </c>
      <c r="J23" s="136">
        <v>-17771.375</v>
      </c>
      <c r="K23" s="136">
        <v>-1400.81</v>
      </c>
      <c r="L23" s="316">
        <f>SUM(LisäyksetVähennykset[[#This Row],[Kuntien yhdistymisavustus (-1,82 €/as)]:[Eläketukivähennys (-1,27 €/as)]])</f>
        <v>-53155.614999999998</v>
      </c>
      <c r="M23" s="302">
        <v>-19165</v>
      </c>
      <c r="N23" s="38">
        <v>55446.229112515226</v>
      </c>
      <c r="O23" s="136">
        <v>99.27</v>
      </c>
      <c r="P23" s="136">
        <v>-15533.024305639843</v>
      </c>
      <c r="Q23" s="136">
        <v>397.08</v>
      </c>
      <c r="R23" s="317">
        <f t="shared" si="2"/>
        <v>21244.554806875381</v>
      </c>
      <c r="S23" s="315">
        <f>LisäyksetVähennykset[[#This Row],[Lisäykset yhteensä ]]+LisäyksetVähennykset[[#This Row],[Vähennykset yhteensä ]]</f>
        <v>-31911.060193124616</v>
      </c>
      <c r="T23" s="119"/>
    </row>
    <row r="24" spans="1:20" s="51" customFormat="1" x14ac:dyDescent="0.25">
      <c r="A24" s="294">
        <v>75</v>
      </c>
      <c r="B24" s="294" t="s">
        <v>36</v>
      </c>
      <c r="C24" s="448">
        <v>-36176.14</v>
      </c>
      <c r="D24" s="136">
        <v>-36176.14</v>
      </c>
      <c r="E24" s="136">
        <v>-36176.14</v>
      </c>
      <c r="F24" s="136">
        <v>-36176.14</v>
      </c>
      <c r="G24" s="136">
        <v>-81495.7</v>
      </c>
      <c r="H24" s="136">
        <v>-993.85</v>
      </c>
      <c r="I24" s="136">
        <v>-385216.26</v>
      </c>
      <c r="J24" s="136">
        <v>-790653.73</v>
      </c>
      <c r="K24" s="136">
        <v>-25243.79</v>
      </c>
      <c r="L24" s="316">
        <f>SUM(LisäyksetVähennykset[[#This Row],[Kuntien yhdistymisavustus (-1,82 €/as)]:[Eläketukivähennys (-1,27 €/as)]])</f>
        <v>-1428307.8900000001</v>
      </c>
      <c r="M24" s="302">
        <v>392114</v>
      </c>
      <c r="N24" s="38">
        <v>23925.741769038141</v>
      </c>
      <c r="O24" s="136">
        <v>1788.9299999999998</v>
      </c>
      <c r="P24" s="136">
        <v>69772.505319882766</v>
      </c>
      <c r="Q24" s="136">
        <v>7155.7199999999993</v>
      </c>
      <c r="R24" s="317">
        <f t="shared" si="2"/>
        <v>494756.89708892087</v>
      </c>
      <c r="S24" s="315">
        <f>LisäyksetVähennykset[[#This Row],[Lisäykset yhteensä ]]+LisäyksetVähennykset[[#This Row],[Vähennykset yhteensä ]]</f>
        <v>-933550.9929110792</v>
      </c>
      <c r="T24" s="119"/>
    </row>
    <row r="25" spans="1:20" s="51" customFormat="1" x14ac:dyDescent="0.25">
      <c r="A25" s="294">
        <v>77</v>
      </c>
      <c r="B25" s="294" t="s">
        <v>37</v>
      </c>
      <c r="C25" s="448">
        <v>-8703.24</v>
      </c>
      <c r="D25" s="136">
        <v>-8703.24</v>
      </c>
      <c r="E25" s="136">
        <v>-8703.24</v>
      </c>
      <c r="F25" s="136">
        <v>-8703.24</v>
      </c>
      <c r="G25" s="136">
        <v>-19606.199999999997</v>
      </c>
      <c r="H25" s="136">
        <v>-239.10000000000002</v>
      </c>
      <c r="I25" s="136">
        <v>-92675.159999999989</v>
      </c>
      <c r="J25" s="136">
        <v>-185993.76500000001</v>
      </c>
      <c r="K25" s="136">
        <v>-6073.14</v>
      </c>
      <c r="L25" s="316">
        <f>SUM(LisäyksetVähennykset[[#This Row],[Kuntien yhdistymisavustus (-1,82 €/as)]:[Eläketukivähennys (-1,27 €/as)]])</f>
        <v>-339400.32500000001</v>
      </c>
      <c r="M25" s="302">
        <v>96106</v>
      </c>
      <c r="N25" s="38">
        <v>157787.49098494463</v>
      </c>
      <c r="O25" s="136">
        <v>430.38</v>
      </c>
      <c r="P25" s="136">
        <v>46018.388653244678</v>
      </c>
      <c r="Q25" s="136">
        <v>1721.52</v>
      </c>
      <c r="R25" s="317">
        <f t="shared" si="2"/>
        <v>302063.77963818936</v>
      </c>
      <c r="S25" s="315">
        <f>LisäyksetVähennykset[[#This Row],[Lisäykset yhteensä ]]+LisäyksetVähennykset[[#This Row],[Vähennykset yhteensä ]]</f>
        <v>-37336.545361810655</v>
      </c>
      <c r="T25" s="119"/>
    </row>
    <row r="26" spans="1:20" s="51" customFormat="1" x14ac:dyDescent="0.25">
      <c r="A26" s="294">
        <v>78</v>
      </c>
      <c r="B26" s="294" t="s">
        <v>38</v>
      </c>
      <c r="C26" s="448">
        <v>-14636.44</v>
      </c>
      <c r="D26" s="136">
        <v>-14636.44</v>
      </c>
      <c r="E26" s="136">
        <v>-14636.44</v>
      </c>
      <c r="F26" s="136">
        <v>-14636.44</v>
      </c>
      <c r="G26" s="136">
        <v>-32972.199999999997</v>
      </c>
      <c r="H26" s="136">
        <v>-402.1</v>
      </c>
      <c r="I26" s="136">
        <v>-155853.96</v>
      </c>
      <c r="J26" s="136">
        <v>-375702.46</v>
      </c>
      <c r="K26" s="136">
        <v>-10213.34</v>
      </c>
      <c r="L26" s="316">
        <f>SUM(LisäyksetVähennykset[[#This Row],[Kuntien yhdistymisavustus (-1,82 €/as)]:[Eläketukivähennys (-1,27 €/as)]])</f>
        <v>-633689.81999999995</v>
      </c>
      <c r="M26" s="302">
        <v>286074</v>
      </c>
      <c r="N26" s="38">
        <v>82923.98256242089</v>
      </c>
      <c r="O26" s="136">
        <v>723.78</v>
      </c>
      <c r="P26" s="136">
        <v>-38262.019603702414</v>
      </c>
      <c r="Q26" s="136">
        <v>2895.12</v>
      </c>
      <c r="R26" s="317">
        <f t="shared" si="2"/>
        <v>334354.8629587185</v>
      </c>
      <c r="S26" s="315">
        <f>LisäyksetVähennykset[[#This Row],[Lisäykset yhteensä ]]+LisäyksetVähennykset[[#This Row],[Vähennykset yhteensä ]]</f>
        <v>-299334.95704128145</v>
      </c>
      <c r="T26" s="119"/>
    </row>
    <row r="27" spans="1:20" s="51" customFormat="1" x14ac:dyDescent="0.25">
      <c r="A27" s="294">
        <v>79</v>
      </c>
      <c r="B27" s="294" t="s">
        <v>39</v>
      </c>
      <c r="C27" s="448">
        <v>-12501.58</v>
      </c>
      <c r="D27" s="136">
        <v>-12501.58</v>
      </c>
      <c r="E27" s="136">
        <v>-12501.58</v>
      </c>
      <c r="F27" s="136">
        <v>-12501.58</v>
      </c>
      <c r="G27" s="136">
        <v>-28162.899999999998</v>
      </c>
      <c r="H27" s="136">
        <v>-343.45000000000005</v>
      </c>
      <c r="I27" s="136">
        <v>-133121.22</v>
      </c>
      <c r="J27" s="136">
        <v>-375114.03700000001</v>
      </c>
      <c r="K27" s="136">
        <v>-8723.630000000001</v>
      </c>
      <c r="L27" s="316">
        <f>SUM(LisäyksetVähennykset[[#This Row],[Kuntien yhdistymisavustus (-1,82 €/as)]:[Eläketukivähennys (-1,27 €/as)]])</f>
        <v>-595471.55700000003</v>
      </c>
      <c r="M27" s="302">
        <v>199711</v>
      </c>
      <c r="N27" s="38">
        <v>93941.898180285469</v>
      </c>
      <c r="O27" s="136">
        <v>618.20999999999992</v>
      </c>
      <c r="P27" s="136">
        <v>-188782.4740726802</v>
      </c>
      <c r="Q27" s="136">
        <v>2472.8399999999997</v>
      </c>
      <c r="R27" s="317">
        <f t="shared" si="2"/>
        <v>107961.47410760529</v>
      </c>
      <c r="S27" s="315">
        <f>LisäyksetVähennykset[[#This Row],[Lisäykset yhteensä ]]+LisäyksetVähennykset[[#This Row],[Vähennykset yhteensä ]]</f>
        <v>-487510.08289239474</v>
      </c>
      <c r="T27" s="119"/>
    </row>
    <row r="28" spans="1:20" s="51" customFormat="1" x14ac:dyDescent="0.25">
      <c r="A28" s="294">
        <v>81</v>
      </c>
      <c r="B28" s="294" t="s">
        <v>40</v>
      </c>
      <c r="C28" s="448">
        <v>-4832.1000000000004</v>
      </c>
      <c r="D28" s="136">
        <v>-4832.1000000000004</v>
      </c>
      <c r="E28" s="136">
        <v>-4832.1000000000004</v>
      </c>
      <c r="F28" s="136">
        <v>-4832.1000000000004</v>
      </c>
      <c r="G28" s="136">
        <v>-10885.499999999998</v>
      </c>
      <c r="H28" s="136">
        <v>-132.75</v>
      </c>
      <c r="I28" s="136">
        <v>-51453.899999999994</v>
      </c>
      <c r="J28" s="136">
        <v>-88466.005000000005</v>
      </c>
      <c r="K28" s="136">
        <v>-3371.85</v>
      </c>
      <c r="L28" s="316">
        <f>SUM(LisäyksetVähennykset[[#This Row],[Kuntien yhdistymisavustus (-1,82 €/as)]:[Eläketukivähennys (-1,27 €/as)]])</f>
        <v>-173638.405</v>
      </c>
      <c r="M28" s="302">
        <v>6856</v>
      </c>
      <c r="N28" s="38">
        <v>-49133.134169910103</v>
      </c>
      <c r="O28" s="136">
        <v>238.95</v>
      </c>
      <c r="P28" s="136">
        <v>-24733.304301816635</v>
      </c>
      <c r="Q28" s="136">
        <v>955.8</v>
      </c>
      <c r="R28" s="317">
        <f t="shared" si="2"/>
        <v>-65815.688471726738</v>
      </c>
      <c r="S28" s="315">
        <f>LisäyksetVähennykset[[#This Row],[Lisäykset yhteensä ]]+LisäyksetVähennykset[[#This Row],[Vähennykset yhteensä ]]</f>
        <v>-239454.09347172675</v>
      </c>
      <c r="T28" s="119"/>
    </row>
    <row r="29" spans="1:20" s="51" customFormat="1" x14ac:dyDescent="0.25">
      <c r="A29" s="294">
        <v>82</v>
      </c>
      <c r="B29" s="294" t="s">
        <v>41</v>
      </c>
      <c r="C29" s="448">
        <v>-17087.98</v>
      </c>
      <c r="D29" s="136">
        <v>-17087.98</v>
      </c>
      <c r="E29" s="136">
        <v>-17087.98</v>
      </c>
      <c r="F29" s="136">
        <v>-17087.98</v>
      </c>
      <c r="G29" s="136">
        <v>-38494.899999999994</v>
      </c>
      <c r="H29" s="136">
        <v>-469.45000000000005</v>
      </c>
      <c r="I29" s="136">
        <v>-181958.81999999998</v>
      </c>
      <c r="J29" s="136">
        <v>-228143.77</v>
      </c>
      <c r="K29" s="136">
        <v>-11924.03</v>
      </c>
      <c r="L29" s="316">
        <f>SUM(LisäyksetVähennykset[[#This Row],[Kuntien yhdistymisavustus (-1,82 €/as)]:[Eläketukivähennys (-1,27 €/as)]])</f>
        <v>-529342.89</v>
      </c>
      <c r="M29" s="302">
        <v>88078</v>
      </c>
      <c r="N29" s="38">
        <v>-115651.5479556378</v>
      </c>
      <c r="O29" s="136">
        <v>845.01</v>
      </c>
      <c r="P29" s="136">
        <v>9218.701449155189</v>
      </c>
      <c r="Q29" s="136">
        <v>3380.04</v>
      </c>
      <c r="R29" s="317">
        <f t="shared" si="2"/>
        <v>-14129.796506482609</v>
      </c>
      <c r="S29" s="315">
        <f>LisäyksetVähennykset[[#This Row],[Lisäykset yhteensä ]]+LisäyksetVähennykset[[#This Row],[Vähennykset yhteensä ]]</f>
        <v>-543472.68650648266</v>
      </c>
      <c r="T29" s="119"/>
    </row>
    <row r="30" spans="1:20" s="51" customFormat="1" x14ac:dyDescent="0.25">
      <c r="A30" s="294">
        <v>86</v>
      </c>
      <c r="B30" s="294" t="s">
        <v>42</v>
      </c>
      <c r="C30" s="448">
        <v>-14878.5</v>
      </c>
      <c r="D30" s="136">
        <v>-14878.5</v>
      </c>
      <c r="E30" s="136">
        <v>-14878.5</v>
      </c>
      <c r="F30" s="136">
        <v>-14878.5</v>
      </c>
      <c r="G30" s="136">
        <v>-33517.5</v>
      </c>
      <c r="H30" s="136">
        <v>-408.75</v>
      </c>
      <c r="I30" s="136">
        <v>-158431.5</v>
      </c>
      <c r="J30" s="136">
        <v>-258267.43145</v>
      </c>
      <c r="K30" s="136">
        <v>-10382.25</v>
      </c>
      <c r="L30" s="316">
        <f>SUM(LisäyksetVähennykset[[#This Row],[Kuntien yhdistymisavustus (-1,82 €/as)]:[Eläketukivähennys (-1,27 €/as)]])</f>
        <v>-520521.43145000003</v>
      </c>
      <c r="M30" s="302">
        <v>50241</v>
      </c>
      <c r="N30" s="38">
        <v>26314.203572351485</v>
      </c>
      <c r="O30" s="136">
        <v>735.75</v>
      </c>
      <c r="P30" s="136">
        <v>29652.068323478816</v>
      </c>
      <c r="Q30" s="136">
        <v>2943</v>
      </c>
      <c r="R30" s="317">
        <f t="shared" si="2"/>
        <v>109886.0218958303</v>
      </c>
      <c r="S30" s="315">
        <f>LisäyksetVähennykset[[#This Row],[Lisäykset yhteensä ]]+LisäyksetVähennykset[[#This Row],[Vähennykset yhteensä ]]</f>
        <v>-410635.40955416975</v>
      </c>
      <c r="T30" s="119"/>
    </row>
    <row r="31" spans="1:20" s="51" customFormat="1" x14ac:dyDescent="0.25">
      <c r="A31" s="294">
        <v>90</v>
      </c>
      <c r="B31" s="294" t="s">
        <v>43</v>
      </c>
      <c r="C31" s="448">
        <v>-5816.72</v>
      </c>
      <c r="D31" s="136">
        <v>-5816.72</v>
      </c>
      <c r="E31" s="136">
        <v>-5816.72</v>
      </c>
      <c r="F31" s="136">
        <v>-5816.72</v>
      </c>
      <c r="G31" s="136">
        <v>-13103.599999999999</v>
      </c>
      <c r="H31" s="136">
        <v>-159.80000000000001</v>
      </c>
      <c r="I31" s="136">
        <v>-61938.479999999996</v>
      </c>
      <c r="J31" s="136">
        <v>-111110.97</v>
      </c>
      <c r="K31" s="136">
        <v>-4058.92</v>
      </c>
      <c r="L31" s="316">
        <f>SUM(LisäyksetVähennykset[[#This Row],[Kuntien yhdistymisavustus (-1,82 €/as)]:[Eläketukivähennys (-1,27 €/as)]])</f>
        <v>-213638.65</v>
      </c>
      <c r="M31" s="302">
        <v>-138429</v>
      </c>
      <c r="N31" s="38">
        <v>50519.797797961161</v>
      </c>
      <c r="O31" s="136">
        <v>287.64</v>
      </c>
      <c r="P31" s="136">
        <v>-60612.370683347137</v>
      </c>
      <c r="Q31" s="136">
        <v>1150.56</v>
      </c>
      <c r="R31" s="317">
        <f t="shared" si="2"/>
        <v>-147083.37288538599</v>
      </c>
      <c r="S31" s="315">
        <f>LisäyksetVähennykset[[#This Row],[Lisäykset yhteensä ]]+LisäyksetVähennykset[[#This Row],[Vähennykset yhteensä ]]</f>
        <v>-360722.02288538602</v>
      </c>
      <c r="T31" s="119"/>
    </row>
    <row r="32" spans="1:20" s="51" customFormat="1" x14ac:dyDescent="0.25">
      <c r="A32" s="294">
        <v>91</v>
      </c>
      <c r="B32" s="294" t="s">
        <v>44</v>
      </c>
      <c r="C32" s="448">
        <v>-1195594.4000000001</v>
      </c>
      <c r="D32" s="136">
        <v>-1195594.4000000001</v>
      </c>
      <c r="E32" s="136">
        <v>-1195594.4000000001</v>
      </c>
      <c r="F32" s="136">
        <v>-1195594.4000000001</v>
      </c>
      <c r="G32" s="136">
        <v>-2693371.9999999995</v>
      </c>
      <c r="H32" s="136">
        <v>-32846</v>
      </c>
      <c r="I32" s="136">
        <v>-12731109.6</v>
      </c>
      <c r="J32" s="136">
        <v>-65381145.585550003</v>
      </c>
      <c r="K32" s="136">
        <v>-834288.4</v>
      </c>
      <c r="L32" s="316">
        <f>SUM(LisäyksetVähennykset[[#This Row],[Kuntien yhdistymisavustus (-1,82 €/as)]:[Eläketukivähennys (-1,27 €/as)]])</f>
        <v>-86455139.185550004</v>
      </c>
      <c r="M32" s="302">
        <v>-6090483</v>
      </c>
      <c r="N32" s="38">
        <v>-5538615.3036533296</v>
      </c>
      <c r="O32" s="136">
        <v>59122.799999999996</v>
      </c>
      <c r="P32" s="136">
        <v>-7089851.2558124699</v>
      </c>
      <c r="Q32" s="136">
        <v>236491.19999999998</v>
      </c>
      <c r="R32" s="317">
        <f t="shared" si="2"/>
        <v>-18423335.559465799</v>
      </c>
      <c r="S32" s="315">
        <f>LisäyksetVähennykset[[#This Row],[Lisäykset yhteensä ]]+LisäyksetVähennykset[[#This Row],[Vähennykset yhteensä ]]</f>
        <v>-104878474.7450158</v>
      </c>
      <c r="T32" s="119"/>
    </row>
    <row r="33" spans="1:20" s="51" customFormat="1" x14ac:dyDescent="0.25">
      <c r="A33" s="294">
        <v>92</v>
      </c>
      <c r="B33" s="294" t="s">
        <v>45</v>
      </c>
      <c r="C33" s="448">
        <v>-431760.42000000004</v>
      </c>
      <c r="D33" s="136">
        <v>-431760.42000000004</v>
      </c>
      <c r="E33" s="136">
        <v>-431760.42000000004</v>
      </c>
      <c r="F33" s="136">
        <v>-431760.42000000004</v>
      </c>
      <c r="G33" s="136">
        <v>-972647.09999999986</v>
      </c>
      <c r="H33" s="136">
        <v>-11861.550000000001</v>
      </c>
      <c r="I33" s="136">
        <v>-4597536.7799999993</v>
      </c>
      <c r="J33" s="136">
        <v>-26140290.341899998</v>
      </c>
      <c r="K33" s="136">
        <v>-301283.37</v>
      </c>
      <c r="L33" s="316">
        <f>SUM(LisäyksetVähennykset[[#This Row],[Kuntien yhdistymisavustus (-1,82 €/as)]:[Eläketukivähennys (-1,27 €/as)]])</f>
        <v>-33750660.821899995</v>
      </c>
      <c r="M33" s="302">
        <v>-3024032</v>
      </c>
      <c r="N33" s="38">
        <v>-133128.08959154785</v>
      </c>
      <c r="O33" s="136">
        <v>21350.79</v>
      </c>
      <c r="P33" s="136">
        <v>-536734.70480547473</v>
      </c>
      <c r="Q33" s="136">
        <v>85403.16</v>
      </c>
      <c r="R33" s="317">
        <f t="shared" si="2"/>
        <v>-3587140.8443970224</v>
      </c>
      <c r="S33" s="315">
        <f>LisäyksetVähennykset[[#This Row],[Lisäykset yhteensä ]]+LisäyksetVähennykset[[#This Row],[Vähennykset yhteensä ]]</f>
        <v>-37337801.666297019</v>
      </c>
      <c r="T33" s="119"/>
    </row>
    <row r="34" spans="1:20" s="51" customFormat="1" x14ac:dyDescent="0.25">
      <c r="A34" s="294">
        <v>97</v>
      </c>
      <c r="B34" s="294" t="s">
        <v>46</v>
      </c>
      <c r="C34" s="448">
        <v>-3923.92</v>
      </c>
      <c r="D34" s="136">
        <v>-3923.92</v>
      </c>
      <c r="E34" s="136">
        <v>-3923.92</v>
      </c>
      <c r="F34" s="136">
        <v>-3923.92</v>
      </c>
      <c r="G34" s="136">
        <v>-8839.5999999999985</v>
      </c>
      <c r="H34" s="136">
        <v>-107.80000000000001</v>
      </c>
      <c r="I34" s="136">
        <v>-41783.279999999999</v>
      </c>
      <c r="J34" s="136">
        <v>-70168.61</v>
      </c>
      <c r="K34" s="136">
        <v>-2738.12</v>
      </c>
      <c r="L34" s="316">
        <f>SUM(LisäyksetVähennykset[[#This Row],[Kuntien yhdistymisavustus (-1,82 €/as)]:[Eläketukivähennys (-1,27 €/as)]])</f>
        <v>-139333.09</v>
      </c>
      <c r="M34" s="302">
        <v>79164</v>
      </c>
      <c r="N34" s="38">
        <v>86034.379295087419</v>
      </c>
      <c r="O34" s="136">
        <v>194.04</v>
      </c>
      <c r="P34" s="136">
        <v>1220.7786941067607</v>
      </c>
      <c r="Q34" s="136">
        <v>776.16</v>
      </c>
      <c r="R34" s="317">
        <f t="shared" si="2"/>
        <v>167389.35798919419</v>
      </c>
      <c r="S34" s="315">
        <f>LisäyksetVähennykset[[#This Row],[Lisäykset yhteensä ]]+LisäyksetVähennykset[[#This Row],[Vähennykset yhteensä ]]</f>
        <v>28056.267989194195</v>
      </c>
      <c r="T34" s="119"/>
    </row>
    <row r="35" spans="1:20" s="111" customFormat="1" x14ac:dyDescent="0.25">
      <c r="A35" s="290">
        <v>98</v>
      </c>
      <c r="B35" s="294" t="s">
        <v>47</v>
      </c>
      <c r="C35" s="448">
        <v>-42316.82</v>
      </c>
      <c r="D35" s="136">
        <v>-42316.82</v>
      </c>
      <c r="E35" s="136">
        <v>-42316.82</v>
      </c>
      <c r="F35" s="136">
        <v>-42316.82</v>
      </c>
      <c r="G35" s="136">
        <v>-95329.099999999991</v>
      </c>
      <c r="H35" s="136">
        <v>-1162.55</v>
      </c>
      <c r="I35" s="136">
        <v>-450604.38</v>
      </c>
      <c r="J35" s="136">
        <v>-837822.73499999999</v>
      </c>
      <c r="K35" s="136">
        <v>-29528.77</v>
      </c>
      <c r="L35" s="316">
        <f>SUM(LisäyksetVähennykset[[#This Row],[Kuntien yhdistymisavustus (-1,82 €/as)]:[Eläketukivähennys (-1,27 €/as)]])</f>
        <v>-1583714.8149999999</v>
      </c>
      <c r="M35" s="302">
        <v>560493</v>
      </c>
      <c r="N35" s="302">
        <v>-44.645317622460425</v>
      </c>
      <c r="O35" s="136">
        <v>2092.59</v>
      </c>
      <c r="P35" s="136">
        <v>61503.497005647485</v>
      </c>
      <c r="Q35" s="136">
        <v>8370.36</v>
      </c>
      <c r="R35" s="317">
        <f t="shared" si="2"/>
        <v>632414.80168802501</v>
      </c>
      <c r="S35" s="315">
        <f>LisäyksetVähennykset[[#This Row],[Lisäykset yhteensä ]]+LisäyksetVähennykset[[#This Row],[Vähennykset yhteensä ]]</f>
        <v>-951300.01331197494</v>
      </c>
      <c r="T35" s="67"/>
    </row>
    <row r="36" spans="1:20" s="51" customFormat="1" x14ac:dyDescent="0.25">
      <c r="A36" s="294">
        <v>102</v>
      </c>
      <c r="B36" s="294" t="s">
        <v>48</v>
      </c>
      <c r="C36" s="448">
        <v>-18085.34</v>
      </c>
      <c r="D36" s="136">
        <v>-18085.34</v>
      </c>
      <c r="E36" s="136">
        <v>-18085.34</v>
      </c>
      <c r="F36" s="136">
        <v>-18085.34</v>
      </c>
      <c r="G36" s="136">
        <v>-40741.699999999997</v>
      </c>
      <c r="H36" s="136">
        <v>-496.85</v>
      </c>
      <c r="I36" s="136">
        <v>-192579.06</v>
      </c>
      <c r="J36" s="136">
        <v>-296749.61</v>
      </c>
      <c r="K36" s="136">
        <v>-12619.99</v>
      </c>
      <c r="L36" s="316">
        <f>SUM(LisäyksetVähennykset[[#This Row],[Kuntien yhdistymisavustus (-1,82 €/as)]:[Eläketukivähennys (-1,27 €/as)]])</f>
        <v>-615528.56999999995</v>
      </c>
      <c r="M36" s="302">
        <v>10018</v>
      </c>
      <c r="N36" s="38">
        <v>66100.355223804712</v>
      </c>
      <c r="O36" s="136">
        <v>894.32999999999993</v>
      </c>
      <c r="P36" s="136">
        <v>-3513.2418305016763</v>
      </c>
      <c r="Q36" s="136">
        <v>3577.3199999999997</v>
      </c>
      <c r="R36" s="317">
        <f t="shared" si="2"/>
        <v>77076.76339330303</v>
      </c>
      <c r="S36" s="315">
        <f>LisäyksetVähennykset[[#This Row],[Lisäykset yhteensä ]]+LisäyksetVähennykset[[#This Row],[Vähennykset yhteensä ]]</f>
        <v>-538451.80660669692</v>
      </c>
      <c r="T36" s="119"/>
    </row>
    <row r="37" spans="1:20" s="51" customFormat="1" x14ac:dyDescent="0.25">
      <c r="A37" s="294">
        <v>103</v>
      </c>
      <c r="B37" s="294" t="s">
        <v>49</v>
      </c>
      <c r="C37" s="448">
        <v>-3956.6800000000003</v>
      </c>
      <c r="D37" s="136">
        <v>-3956.6800000000003</v>
      </c>
      <c r="E37" s="136">
        <v>-3956.6800000000003</v>
      </c>
      <c r="F37" s="136">
        <v>-3956.6800000000003</v>
      </c>
      <c r="G37" s="136">
        <v>-8913.4</v>
      </c>
      <c r="H37" s="136">
        <v>-108.7</v>
      </c>
      <c r="I37" s="136">
        <v>-42132.119999999995</v>
      </c>
      <c r="J37" s="136">
        <v>-83695.399999999994</v>
      </c>
      <c r="K37" s="136">
        <v>-2760.98</v>
      </c>
      <c r="L37" s="316">
        <f>SUM(LisäyksetVähennykset[[#This Row],[Kuntien yhdistymisavustus (-1,82 €/as)]:[Eläketukivähennys (-1,27 €/as)]])</f>
        <v>-153437.32</v>
      </c>
      <c r="M37" s="302">
        <v>-12271</v>
      </c>
      <c r="N37" s="38">
        <v>46918.217164198868</v>
      </c>
      <c r="O37" s="136">
        <v>195.66</v>
      </c>
      <c r="P37" s="136">
        <v>13758.340708318348</v>
      </c>
      <c r="Q37" s="136">
        <v>782.64</v>
      </c>
      <c r="R37" s="317">
        <f t="shared" si="2"/>
        <v>49383.857872517219</v>
      </c>
      <c r="S37" s="315">
        <f>LisäyksetVähennykset[[#This Row],[Lisäykset yhteensä ]]+LisäyksetVähennykset[[#This Row],[Vähennykset yhteensä ]]</f>
        <v>-104053.46212748278</v>
      </c>
      <c r="T37" s="119"/>
    </row>
    <row r="38" spans="1:20" s="51" customFormat="1" x14ac:dyDescent="0.25">
      <c r="A38" s="294">
        <v>105</v>
      </c>
      <c r="B38" s="294" t="s">
        <v>50</v>
      </c>
      <c r="C38" s="448">
        <v>-4002.1800000000003</v>
      </c>
      <c r="D38" s="136">
        <v>-4002.1800000000003</v>
      </c>
      <c r="E38" s="136">
        <v>-4002.1800000000003</v>
      </c>
      <c r="F38" s="136">
        <v>-4002.1800000000003</v>
      </c>
      <c r="G38" s="136">
        <v>-9015.9</v>
      </c>
      <c r="H38" s="136">
        <v>-109.95</v>
      </c>
      <c r="I38" s="136">
        <v>-42616.619999999995</v>
      </c>
      <c r="J38" s="136">
        <v>-60000.065000000002</v>
      </c>
      <c r="K38" s="136">
        <v>-2792.73</v>
      </c>
      <c r="L38" s="316">
        <f>SUM(LisäyksetVähennykset[[#This Row],[Kuntien yhdistymisavustus (-1,82 €/as)]:[Eläketukivähennys (-1,27 €/as)]])</f>
        <v>-130543.985</v>
      </c>
      <c r="M38" s="302">
        <v>22819</v>
      </c>
      <c r="N38" s="38">
        <v>133478.10414634459</v>
      </c>
      <c r="O38" s="136">
        <v>197.91</v>
      </c>
      <c r="P38" s="136">
        <v>-15027.77627256823</v>
      </c>
      <c r="Q38" s="136">
        <v>791.64</v>
      </c>
      <c r="R38" s="317">
        <f t="shared" si="2"/>
        <v>142258.87787377636</v>
      </c>
      <c r="S38" s="315">
        <f>LisäyksetVähennykset[[#This Row],[Lisäykset yhteensä ]]+LisäyksetVähennykset[[#This Row],[Vähennykset yhteensä ]]</f>
        <v>11714.892873776364</v>
      </c>
      <c r="T38" s="119"/>
    </row>
    <row r="39" spans="1:20" s="51" customFormat="1" x14ac:dyDescent="0.25">
      <c r="A39" s="294">
        <v>106</v>
      </c>
      <c r="B39" s="294" t="s">
        <v>51</v>
      </c>
      <c r="C39" s="448">
        <v>-84768.320000000007</v>
      </c>
      <c r="D39" s="136">
        <v>-84768.320000000007</v>
      </c>
      <c r="E39" s="136">
        <v>-84768.320000000007</v>
      </c>
      <c r="F39" s="136">
        <v>-84768.320000000007</v>
      </c>
      <c r="G39" s="136">
        <v>-190961.59999999998</v>
      </c>
      <c r="H39" s="136">
        <v>-2328.8000000000002</v>
      </c>
      <c r="I39" s="136">
        <v>-902642.88</v>
      </c>
      <c r="J39" s="136">
        <v>-3418431.5830999999</v>
      </c>
      <c r="K39" s="136">
        <v>-59151.520000000004</v>
      </c>
      <c r="L39" s="316">
        <f>SUM(LisäyksetVähennykset[[#This Row],[Kuntien yhdistymisavustus (-1,82 €/as)]:[Eläketukivähennys (-1,27 €/as)]])</f>
        <v>-4912589.6630999995</v>
      </c>
      <c r="M39" s="302">
        <v>763367</v>
      </c>
      <c r="N39" s="38">
        <v>-44193.197689123452</v>
      </c>
      <c r="O39" s="136">
        <v>4191.84</v>
      </c>
      <c r="P39" s="136">
        <v>-64129.93352997792</v>
      </c>
      <c r="Q39" s="136">
        <v>16767.36</v>
      </c>
      <c r="R39" s="317">
        <f t="shared" si="2"/>
        <v>676003.06878089858</v>
      </c>
      <c r="S39" s="315">
        <f>LisäyksetVähennykset[[#This Row],[Lisäykset yhteensä ]]+LisäyksetVähennykset[[#This Row],[Vähennykset yhteensä ]]</f>
        <v>-4236586.5943191014</v>
      </c>
      <c r="T39" s="119"/>
    </row>
    <row r="40" spans="1:20" s="51" customFormat="1" x14ac:dyDescent="0.25">
      <c r="A40" s="294">
        <v>108</v>
      </c>
      <c r="B40" s="294" t="s">
        <v>52</v>
      </c>
      <c r="C40" s="448">
        <v>-18826.080000000002</v>
      </c>
      <c r="D40" s="136">
        <v>-18826.080000000002</v>
      </c>
      <c r="E40" s="136">
        <v>-18826.080000000002</v>
      </c>
      <c r="F40" s="136">
        <v>-18826.080000000002</v>
      </c>
      <c r="G40" s="136">
        <v>-42410.399999999994</v>
      </c>
      <c r="H40" s="136">
        <v>-517.20000000000005</v>
      </c>
      <c r="I40" s="136">
        <v>-200466.72</v>
      </c>
      <c r="J40" s="136">
        <v>-360938.88250000001</v>
      </c>
      <c r="K40" s="136">
        <v>-13136.880000000001</v>
      </c>
      <c r="L40" s="316">
        <f>SUM(LisäyksetVähennykset[[#This Row],[Kuntien yhdistymisavustus (-1,82 €/as)]:[Eläketukivähennys (-1,27 €/as)]])</f>
        <v>-692774.40249999997</v>
      </c>
      <c r="M40" s="302">
        <v>-12046</v>
      </c>
      <c r="N40" s="38">
        <v>188528.23985093832</v>
      </c>
      <c r="O40" s="136">
        <v>930.95999999999992</v>
      </c>
      <c r="P40" s="136">
        <v>28688.683355826921</v>
      </c>
      <c r="Q40" s="136">
        <v>3723.8399999999997</v>
      </c>
      <c r="R40" s="317">
        <f t="shared" si="2"/>
        <v>209825.72320676522</v>
      </c>
      <c r="S40" s="315">
        <f>LisäyksetVähennykset[[#This Row],[Lisäykset yhteensä ]]+LisäyksetVähennykset[[#This Row],[Vähennykset yhteensä ]]</f>
        <v>-482948.67929323472</v>
      </c>
      <c r="T40" s="119"/>
    </row>
    <row r="41" spans="1:20" s="51" customFormat="1" x14ac:dyDescent="0.25">
      <c r="A41" s="294">
        <v>109</v>
      </c>
      <c r="B41" s="294" t="s">
        <v>53</v>
      </c>
      <c r="C41" s="448">
        <v>-123483.36</v>
      </c>
      <c r="D41" s="136">
        <v>-123483.36</v>
      </c>
      <c r="E41" s="136">
        <v>-123483.36</v>
      </c>
      <c r="F41" s="136">
        <v>-123483.36</v>
      </c>
      <c r="G41" s="136">
        <v>-278176.8</v>
      </c>
      <c r="H41" s="136">
        <v>-3392.4</v>
      </c>
      <c r="I41" s="136">
        <v>-1314894.24</v>
      </c>
      <c r="J41" s="136">
        <v>-5101304.7631000001</v>
      </c>
      <c r="K41" s="136">
        <v>-86166.96</v>
      </c>
      <c r="L41" s="316">
        <f>SUM(LisäyksetVähennykset[[#This Row],[Kuntien yhdistymisavustus (-1,82 €/as)]:[Eläketukivähennys (-1,27 €/as)]])</f>
        <v>-7277868.6030999999</v>
      </c>
      <c r="M41" s="302">
        <v>56873</v>
      </c>
      <c r="N41" s="38">
        <v>-768345.07700127363</v>
      </c>
      <c r="O41" s="136">
        <v>6106.32</v>
      </c>
      <c r="P41" s="136">
        <v>237186.82648057723</v>
      </c>
      <c r="Q41" s="136">
        <v>24425.279999999999</v>
      </c>
      <c r="R41" s="317">
        <f t="shared" si="2"/>
        <v>-443753.65052069642</v>
      </c>
      <c r="S41" s="315">
        <f>LisäyksetVähennykset[[#This Row],[Lisäykset yhteensä ]]+LisäyksetVähennykset[[#This Row],[Vähennykset yhteensä ]]</f>
        <v>-7721622.2536206963</v>
      </c>
      <c r="T41" s="119"/>
    </row>
    <row r="42" spans="1:20" s="51" customFormat="1" x14ac:dyDescent="0.25">
      <c r="A42" s="294">
        <v>111</v>
      </c>
      <c r="B42" s="294" t="s">
        <v>54</v>
      </c>
      <c r="C42" s="448">
        <v>-33664.54</v>
      </c>
      <c r="D42" s="136">
        <v>-33664.54</v>
      </c>
      <c r="E42" s="136">
        <v>-33664.54</v>
      </c>
      <c r="F42" s="136">
        <v>-33664.54</v>
      </c>
      <c r="G42" s="136">
        <v>-75837.7</v>
      </c>
      <c r="H42" s="136">
        <v>-924.85</v>
      </c>
      <c r="I42" s="136">
        <v>-358471.86</v>
      </c>
      <c r="J42" s="136">
        <v>-1136141.1575</v>
      </c>
      <c r="K42" s="136">
        <v>-23491.19</v>
      </c>
      <c r="L42" s="316">
        <f>SUM(LisäyksetVähennykset[[#This Row],[Kuntien yhdistymisavustus (-1,82 €/as)]:[Eläketukivähennys (-1,27 €/as)]])</f>
        <v>-1729524.9175</v>
      </c>
      <c r="M42" s="302">
        <v>751929</v>
      </c>
      <c r="N42" s="38">
        <v>-211195.58279307187</v>
      </c>
      <c r="O42" s="136">
        <v>1664.73</v>
      </c>
      <c r="P42" s="136">
        <v>199714.13222891683</v>
      </c>
      <c r="Q42" s="136">
        <v>6658.92</v>
      </c>
      <c r="R42" s="317">
        <f t="shared" si="2"/>
        <v>748771.19943584502</v>
      </c>
      <c r="S42" s="315">
        <f>LisäyksetVähennykset[[#This Row],[Lisäykset yhteensä ]]+LisäyksetVähennykset[[#This Row],[Vähennykset yhteensä ]]</f>
        <v>-980753.71806415496</v>
      </c>
      <c r="T42" s="119"/>
    </row>
    <row r="43" spans="1:20" s="51" customFormat="1" x14ac:dyDescent="0.25">
      <c r="A43" s="294">
        <v>139</v>
      </c>
      <c r="B43" s="294" t="s">
        <v>55</v>
      </c>
      <c r="C43" s="448">
        <v>-17923.36</v>
      </c>
      <c r="D43" s="136">
        <v>-17923.36</v>
      </c>
      <c r="E43" s="136">
        <v>-17923.36</v>
      </c>
      <c r="F43" s="136">
        <v>-17923.36</v>
      </c>
      <c r="G43" s="136">
        <v>-40376.799999999996</v>
      </c>
      <c r="H43" s="136">
        <v>-492.40000000000003</v>
      </c>
      <c r="I43" s="136">
        <v>-190854.24</v>
      </c>
      <c r="J43" s="136">
        <v>-269357.32500000001</v>
      </c>
      <c r="K43" s="136">
        <v>-12506.960000000001</v>
      </c>
      <c r="L43" s="316">
        <f>SUM(LisäyksetVähennykset[[#This Row],[Kuntien yhdistymisavustus (-1,82 €/as)]:[Eläketukivähennys (-1,27 €/as)]])</f>
        <v>-585281.16500000004</v>
      </c>
      <c r="M43" s="302">
        <v>132064</v>
      </c>
      <c r="N43" s="38">
        <v>-103891.53774344549</v>
      </c>
      <c r="O43" s="136">
        <v>886.31999999999994</v>
      </c>
      <c r="P43" s="136">
        <v>46912.796097451865</v>
      </c>
      <c r="Q43" s="136">
        <v>3545.2799999999997</v>
      </c>
      <c r="R43" s="317">
        <f t="shared" si="2"/>
        <v>79516.85835400637</v>
      </c>
      <c r="S43" s="315">
        <f>LisäyksetVähennykset[[#This Row],[Lisäykset yhteensä ]]+LisäyksetVähennykset[[#This Row],[Vähennykset yhteensä ]]</f>
        <v>-505764.30664599367</v>
      </c>
      <c r="T43" s="119"/>
    </row>
    <row r="44" spans="1:20" s="51" customFormat="1" x14ac:dyDescent="0.25">
      <c r="A44" s="294">
        <v>140</v>
      </c>
      <c r="B44" s="294" t="s">
        <v>56</v>
      </c>
      <c r="C44" s="448">
        <v>-38445.68</v>
      </c>
      <c r="D44" s="136">
        <v>-38445.68</v>
      </c>
      <c r="E44" s="136">
        <v>-38445.68</v>
      </c>
      <c r="F44" s="136">
        <v>-38445.68</v>
      </c>
      <c r="G44" s="136">
        <v>-86608.4</v>
      </c>
      <c r="H44" s="136">
        <v>-1056.2</v>
      </c>
      <c r="I44" s="136">
        <v>-409383.12</v>
      </c>
      <c r="J44" s="136">
        <v>-1199847.1299999999</v>
      </c>
      <c r="K44" s="136">
        <v>-26827.48</v>
      </c>
      <c r="L44" s="316">
        <f>SUM(LisäyksetVähennykset[[#This Row],[Kuntien yhdistymisavustus (-1,82 €/as)]:[Eläketukivähennys (-1,27 €/as)]])</f>
        <v>-1877505.0499999998</v>
      </c>
      <c r="M44" s="302">
        <v>2846</v>
      </c>
      <c r="N44" s="38">
        <v>-103509.28852503002</v>
      </c>
      <c r="O44" s="136">
        <v>1901.1599999999999</v>
      </c>
      <c r="P44" s="136">
        <v>-26953.712264420174</v>
      </c>
      <c r="Q44" s="136">
        <v>7604.6399999999994</v>
      </c>
      <c r="R44" s="317">
        <f t="shared" si="2"/>
        <v>-118111.20078945019</v>
      </c>
      <c r="S44" s="315">
        <f>LisäyksetVähennykset[[#This Row],[Lisäykset yhteensä ]]+LisäyksetVähennykset[[#This Row],[Vähennykset yhteensä ]]</f>
        <v>-1995616.25078945</v>
      </c>
      <c r="T44" s="119"/>
    </row>
    <row r="45" spans="1:20" s="51" customFormat="1" x14ac:dyDescent="0.25">
      <c r="A45" s="294">
        <v>142</v>
      </c>
      <c r="B45" s="294" t="s">
        <v>57</v>
      </c>
      <c r="C45" s="448">
        <v>-12057.5</v>
      </c>
      <c r="D45" s="136">
        <v>-12057.5</v>
      </c>
      <c r="E45" s="136">
        <v>-12057.5</v>
      </c>
      <c r="F45" s="136">
        <v>-12057.5</v>
      </c>
      <c r="G45" s="136">
        <v>-27162.499999999996</v>
      </c>
      <c r="H45" s="136">
        <v>-331.25</v>
      </c>
      <c r="I45" s="136">
        <v>-128392.5</v>
      </c>
      <c r="J45" s="136">
        <v>-183044.745</v>
      </c>
      <c r="K45" s="136">
        <v>-8413.75</v>
      </c>
      <c r="L45" s="316">
        <f>SUM(LisäyksetVähennykset[[#This Row],[Kuntien yhdistymisavustus (-1,82 €/as)]:[Eläketukivähennys (-1,27 €/as)]])</f>
        <v>-395574.745</v>
      </c>
      <c r="M45" s="302">
        <v>36498</v>
      </c>
      <c r="N45" s="38">
        <v>7043.9867406785488</v>
      </c>
      <c r="O45" s="136">
        <v>596.25</v>
      </c>
      <c r="P45" s="136">
        <v>31822.198579660995</v>
      </c>
      <c r="Q45" s="136">
        <v>2385</v>
      </c>
      <c r="R45" s="317">
        <f t="shared" si="2"/>
        <v>78345.435320339544</v>
      </c>
      <c r="S45" s="315">
        <f>LisäyksetVähennykset[[#This Row],[Lisäykset yhteensä ]]+LisäyksetVähennykset[[#This Row],[Vähennykset yhteensä ]]</f>
        <v>-317229.30967966048</v>
      </c>
      <c r="T45" s="119"/>
    </row>
    <row r="46" spans="1:20" s="51" customFormat="1" x14ac:dyDescent="0.25">
      <c r="A46" s="294">
        <v>143</v>
      </c>
      <c r="B46" s="294" t="s">
        <v>58</v>
      </c>
      <c r="C46" s="448">
        <v>-12496.12</v>
      </c>
      <c r="D46" s="136">
        <v>-12496.12</v>
      </c>
      <c r="E46" s="136">
        <v>-12496.12</v>
      </c>
      <c r="F46" s="136">
        <v>-12496.12</v>
      </c>
      <c r="G46" s="136">
        <v>-28150.6</v>
      </c>
      <c r="H46" s="136">
        <v>-343.3</v>
      </c>
      <c r="I46" s="136">
        <v>-133063.07999999999</v>
      </c>
      <c r="J46" s="136">
        <v>-320038.435</v>
      </c>
      <c r="K46" s="136">
        <v>-8719.82</v>
      </c>
      <c r="L46" s="316">
        <f>SUM(LisäyksetVähennykset[[#This Row],[Kuntien yhdistymisavustus (-1,82 €/as)]:[Eläketukivähennys (-1,27 €/as)]])</f>
        <v>-540299.71499999997</v>
      </c>
      <c r="M46" s="302">
        <v>138175</v>
      </c>
      <c r="N46" s="38">
        <v>79890.648009980097</v>
      </c>
      <c r="O46" s="136">
        <v>617.93999999999994</v>
      </c>
      <c r="P46" s="136">
        <v>-26067.61258350042</v>
      </c>
      <c r="Q46" s="136">
        <v>2471.7599999999998</v>
      </c>
      <c r="R46" s="317">
        <f t="shared" si="2"/>
        <v>195087.73542647969</v>
      </c>
      <c r="S46" s="315">
        <f>LisäyksetVähennykset[[#This Row],[Lisäykset yhteensä ]]+LisäyksetVähennykset[[#This Row],[Vähennykset yhteensä ]]</f>
        <v>-345211.97957352025</v>
      </c>
      <c r="T46" s="119"/>
    </row>
    <row r="47" spans="1:20" s="51" customFormat="1" x14ac:dyDescent="0.25">
      <c r="A47" s="294">
        <v>145</v>
      </c>
      <c r="B47" s="294" t="s">
        <v>59</v>
      </c>
      <c r="C47" s="448">
        <v>-22375.08</v>
      </c>
      <c r="D47" s="136">
        <v>-22375.08</v>
      </c>
      <c r="E47" s="136">
        <v>-22375.08</v>
      </c>
      <c r="F47" s="136">
        <v>-22375.08</v>
      </c>
      <c r="G47" s="136">
        <v>-50405.399999999994</v>
      </c>
      <c r="H47" s="136">
        <v>-614.70000000000005</v>
      </c>
      <c r="I47" s="136">
        <v>-238257.72</v>
      </c>
      <c r="J47" s="136">
        <v>-337694.13</v>
      </c>
      <c r="K47" s="136">
        <v>-15613.380000000001</v>
      </c>
      <c r="L47" s="316">
        <f>SUM(LisäyksetVähennykset[[#This Row],[Kuntien yhdistymisavustus (-1,82 €/as)]:[Eläketukivähennys (-1,27 €/as)]])</f>
        <v>-732085.65</v>
      </c>
      <c r="M47" s="302">
        <v>-123623</v>
      </c>
      <c r="N47" s="38">
        <v>-102255.52143593878</v>
      </c>
      <c r="O47" s="136">
        <v>1106.46</v>
      </c>
      <c r="P47" s="136">
        <v>41864.57177702403</v>
      </c>
      <c r="Q47" s="136">
        <v>4425.84</v>
      </c>
      <c r="R47" s="317">
        <f t="shared" si="2"/>
        <v>-178481.64965891474</v>
      </c>
      <c r="S47" s="315">
        <f>LisäyksetVähennykset[[#This Row],[Lisäykset yhteensä ]]+LisäyksetVähennykset[[#This Row],[Vähennykset yhteensä ]]</f>
        <v>-910567.2996589148</v>
      </c>
      <c r="T47" s="119"/>
    </row>
    <row r="48" spans="1:20" s="51" customFormat="1" x14ac:dyDescent="0.25">
      <c r="A48" s="294">
        <v>146</v>
      </c>
      <c r="B48" s="294" t="s">
        <v>60</v>
      </c>
      <c r="C48" s="448">
        <v>-8643.18</v>
      </c>
      <c r="D48" s="136">
        <v>-8643.18</v>
      </c>
      <c r="E48" s="136">
        <v>-8643.18</v>
      </c>
      <c r="F48" s="136">
        <v>-8643.18</v>
      </c>
      <c r="G48" s="136">
        <v>-19470.899999999998</v>
      </c>
      <c r="H48" s="136">
        <v>-237.45000000000002</v>
      </c>
      <c r="I48" s="136">
        <v>-92035.62</v>
      </c>
      <c r="J48" s="136">
        <v>-113200.645</v>
      </c>
      <c r="K48" s="136">
        <v>-6031.2300000000005</v>
      </c>
      <c r="L48" s="316">
        <f>SUM(LisäyksetVähennykset[[#This Row],[Kuntien yhdistymisavustus (-1,82 €/as)]:[Eläketukivähennys (-1,27 €/as)]])</f>
        <v>-265548.565</v>
      </c>
      <c r="M48" s="302">
        <v>258987</v>
      </c>
      <c r="N48" s="38">
        <v>-5688.9933670610189</v>
      </c>
      <c r="O48" s="136">
        <v>427.40999999999997</v>
      </c>
      <c r="P48" s="136">
        <v>-83139.712336092984</v>
      </c>
      <c r="Q48" s="136">
        <v>1709.6399999999999</v>
      </c>
      <c r="R48" s="317">
        <f t="shared" si="2"/>
        <v>172295.34429684601</v>
      </c>
      <c r="S48" s="315">
        <f>LisäyksetVähennykset[[#This Row],[Lisäykset yhteensä ]]+LisäyksetVähennykset[[#This Row],[Vähennykset yhteensä ]]</f>
        <v>-93253.220703153987</v>
      </c>
      <c r="T48" s="119"/>
    </row>
    <row r="49" spans="1:20" s="51" customFormat="1" x14ac:dyDescent="0.25">
      <c r="A49" s="294">
        <v>148</v>
      </c>
      <c r="B49" s="294" t="s">
        <v>61</v>
      </c>
      <c r="C49" s="448">
        <v>-12488.84</v>
      </c>
      <c r="D49" s="136">
        <v>-12488.84</v>
      </c>
      <c r="E49" s="136">
        <v>-12488.84</v>
      </c>
      <c r="F49" s="136">
        <v>-12488.84</v>
      </c>
      <c r="G49" s="136">
        <v>-28134.199999999997</v>
      </c>
      <c r="H49" s="136">
        <v>-343.1</v>
      </c>
      <c r="I49" s="136">
        <v>-132985.56</v>
      </c>
      <c r="J49" s="136">
        <v>-148475.66</v>
      </c>
      <c r="K49" s="136">
        <v>-8714.74</v>
      </c>
      <c r="L49" s="316">
        <f>SUM(LisäyksetVähennykset[[#This Row],[Kuntien yhdistymisavustus (-1,82 €/as)]:[Eläketukivähennys (-1,27 €/as)]])</f>
        <v>-368608.62</v>
      </c>
      <c r="M49" s="302">
        <v>479107</v>
      </c>
      <c r="N49" s="38">
        <v>241319.49110893905</v>
      </c>
      <c r="O49" s="136">
        <v>617.57999999999993</v>
      </c>
      <c r="P49" s="136">
        <v>4897.1918096080044</v>
      </c>
      <c r="Q49" s="136">
        <v>2470.3199999999997</v>
      </c>
      <c r="R49" s="317">
        <f t="shared" si="2"/>
        <v>728411.58291854698</v>
      </c>
      <c r="S49" s="315">
        <f>LisäyksetVähennykset[[#This Row],[Lisäykset yhteensä ]]+LisäyksetVähennykset[[#This Row],[Vähennykset yhteensä ]]</f>
        <v>359802.96291854698</v>
      </c>
      <c r="T49" s="119"/>
    </row>
    <row r="50" spans="1:20" s="51" customFormat="1" x14ac:dyDescent="0.25">
      <c r="A50" s="294">
        <v>149</v>
      </c>
      <c r="B50" s="294" t="s">
        <v>62</v>
      </c>
      <c r="C50" s="448">
        <v>-9684.2200000000012</v>
      </c>
      <c r="D50" s="136">
        <v>-9684.2200000000012</v>
      </c>
      <c r="E50" s="136">
        <v>-9684.2200000000012</v>
      </c>
      <c r="F50" s="136">
        <v>-9684.2200000000012</v>
      </c>
      <c r="G50" s="136">
        <v>-21816.1</v>
      </c>
      <c r="H50" s="136">
        <v>-266.05</v>
      </c>
      <c r="I50" s="136">
        <v>-103120.98</v>
      </c>
      <c r="J50" s="136">
        <v>-100744.02</v>
      </c>
      <c r="K50" s="136">
        <v>-6757.67</v>
      </c>
      <c r="L50" s="316">
        <f>SUM(LisäyksetVähennykset[[#This Row],[Kuntien yhdistymisavustus (-1,82 €/as)]:[Eläketukivähennys (-1,27 €/as)]])</f>
        <v>-271441.7</v>
      </c>
      <c r="M50" s="302">
        <v>2429</v>
      </c>
      <c r="N50" s="38">
        <v>-139329.01962335035</v>
      </c>
      <c r="O50" s="136">
        <v>478.89</v>
      </c>
      <c r="P50" s="136">
        <v>-50359.717099781425</v>
      </c>
      <c r="Q50" s="136">
        <v>1915.56</v>
      </c>
      <c r="R50" s="317">
        <f t="shared" si="2"/>
        <v>-184865.28672313178</v>
      </c>
      <c r="S50" s="315">
        <f>LisäyksetVähennykset[[#This Row],[Lisäykset yhteensä ]]+LisäyksetVähennykset[[#This Row],[Vähennykset yhteensä ]]</f>
        <v>-456306.98672313179</v>
      </c>
      <c r="T50" s="119"/>
    </row>
    <row r="51" spans="1:20" s="51" customFormat="1" x14ac:dyDescent="0.25">
      <c r="A51" s="294">
        <v>151</v>
      </c>
      <c r="B51" s="294" t="s">
        <v>63</v>
      </c>
      <c r="C51" s="448">
        <v>-3503.5</v>
      </c>
      <c r="D51" s="136">
        <v>-3503.5</v>
      </c>
      <c r="E51" s="136">
        <v>-3503.5</v>
      </c>
      <c r="F51" s="136">
        <v>-3503.5</v>
      </c>
      <c r="G51" s="136">
        <v>-7892.4999999999991</v>
      </c>
      <c r="H51" s="136">
        <v>-96.25</v>
      </c>
      <c r="I51" s="136">
        <v>-37306.5</v>
      </c>
      <c r="J51" s="136">
        <v>-31486.955000000002</v>
      </c>
      <c r="K51" s="136">
        <v>-2444.75</v>
      </c>
      <c r="L51" s="316">
        <f>SUM(LisäyksetVähennykset[[#This Row],[Kuntien yhdistymisavustus (-1,82 €/as)]:[Eläketukivähennys (-1,27 €/as)]])</f>
        <v>-93240.955000000002</v>
      </c>
      <c r="M51" s="302">
        <v>14391</v>
      </c>
      <c r="N51" s="38">
        <v>-10711.074828449637</v>
      </c>
      <c r="O51" s="136">
        <v>173.25</v>
      </c>
      <c r="P51" s="136">
        <v>-11706.83174474837</v>
      </c>
      <c r="Q51" s="136">
        <v>693</v>
      </c>
      <c r="R51" s="317">
        <f t="shared" si="2"/>
        <v>-7160.6565731980063</v>
      </c>
      <c r="S51" s="315">
        <f>LisäyksetVähennykset[[#This Row],[Lisäykset yhteensä ]]+LisäyksetVähennykset[[#This Row],[Vähennykset yhteensä ]]</f>
        <v>-100401.61157319801</v>
      </c>
      <c r="T51" s="119"/>
    </row>
    <row r="52" spans="1:20" s="51" customFormat="1" x14ac:dyDescent="0.25">
      <c r="A52" s="294">
        <v>152</v>
      </c>
      <c r="B52" s="294" t="s">
        <v>64</v>
      </c>
      <c r="C52" s="448">
        <v>-8137.22</v>
      </c>
      <c r="D52" s="136">
        <v>-8137.22</v>
      </c>
      <c r="E52" s="136">
        <v>-8137.22</v>
      </c>
      <c r="F52" s="136">
        <v>-8137.22</v>
      </c>
      <c r="G52" s="136">
        <v>-18331.099999999999</v>
      </c>
      <c r="H52" s="136">
        <v>-223.55</v>
      </c>
      <c r="I52" s="136">
        <v>-86647.98</v>
      </c>
      <c r="J52" s="136">
        <v>-162185.905</v>
      </c>
      <c r="K52" s="136">
        <v>-5678.17</v>
      </c>
      <c r="L52" s="316">
        <f>SUM(LisäyksetVähennykset[[#This Row],[Kuntien yhdistymisavustus (-1,82 €/as)]:[Eläketukivähennys (-1,27 €/as)]])</f>
        <v>-305615.58500000002</v>
      </c>
      <c r="M52" s="302">
        <v>-42666</v>
      </c>
      <c r="N52" s="38">
        <v>-4805.183234481141</v>
      </c>
      <c r="O52" s="136">
        <v>402.39</v>
      </c>
      <c r="P52" s="136">
        <v>4564.1415482841658</v>
      </c>
      <c r="Q52" s="136">
        <v>1609.56</v>
      </c>
      <c r="R52" s="317">
        <f t="shared" si="2"/>
        <v>-40895.091686196974</v>
      </c>
      <c r="S52" s="315">
        <f>LisäyksetVähennykset[[#This Row],[Lisäykset yhteensä ]]+LisäyksetVähennykset[[#This Row],[Vähennykset yhteensä ]]</f>
        <v>-346510.676686197</v>
      </c>
      <c r="T52" s="119"/>
    </row>
    <row r="53" spans="1:20" s="51" customFormat="1" x14ac:dyDescent="0.25">
      <c r="A53" s="294">
        <v>153</v>
      </c>
      <c r="B53" s="294" t="s">
        <v>65</v>
      </c>
      <c r="C53" s="448">
        <v>-47456.5</v>
      </c>
      <c r="D53" s="136">
        <v>-47456.5</v>
      </c>
      <c r="E53" s="136">
        <v>-47456.5</v>
      </c>
      <c r="F53" s="136">
        <v>-47456.5</v>
      </c>
      <c r="G53" s="136">
        <v>-106907.49999999999</v>
      </c>
      <c r="H53" s="136">
        <v>-1303.75</v>
      </c>
      <c r="I53" s="136">
        <v>-505333.5</v>
      </c>
      <c r="J53" s="136">
        <v>-1685155.6537500001</v>
      </c>
      <c r="K53" s="136">
        <v>-33115.25</v>
      </c>
      <c r="L53" s="316">
        <f>SUM(LisäyksetVähennykset[[#This Row],[Kuntien yhdistymisavustus (-1,82 €/as)]:[Eläketukivähennys (-1,27 €/as)]])</f>
        <v>-2521641.6537500001</v>
      </c>
      <c r="M53" s="302">
        <v>230653</v>
      </c>
      <c r="N53" s="38">
        <v>-294628.57903369516</v>
      </c>
      <c r="O53" s="136">
        <v>2346.75</v>
      </c>
      <c r="P53" s="136">
        <v>213742.32464141358</v>
      </c>
      <c r="Q53" s="136">
        <v>9387</v>
      </c>
      <c r="R53" s="317">
        <f t="shared" si="2"/>
        <v>161500.49560771842</v>
      </c>
      <c r="S53" s="315">
        <f>LisäyksetVähennykset[[#This Row],[Lisäykset yhteensä ]]+LisäyksetVähennykset[[#This Row],[Vähennykset yhteensä ]]</f>
        <v>-2360141.1581422817</v>
      </c>
      <c r="T53" s="119"/>
    </row>
    <row r="54" spans="1:20" s="51" customFormat="1" x14ac:dyDescent="0.25">
      <c r="A54" s="294">
        <v>165</v>
      </c>
      <c r="B54" s="294" t="s">
        <v>66</v>
      </c>
      <c r="C54" s="448">
        <v>-29551.34</v>
      </c>
      <c r="D54" s="136">
        <v>-29551.34</v>
      </c>
      <c r="E54" s="136">
        <v>-29551.34</v>
      </c>
      <c r="F54" s="136">
        <v>-29551.34</v>
      </c>
      <c r="G54" s="136">
        <v>-66571.7</v>
      </c>
      <c r="H54" s="136">
        <v>-811.85</v>
      </c>
      <c r="I54" s="136">
        <v>-314673.06</v>
      </c>
      <c r="J54" s="136">
        <v>-806228.27610000002</v>
      </c>
      <c r="K54" s="136">
        <v>-20620.990000000002</v>
      </c>
      <c r="L54" s="316">
        <f>SUM(LisäyksetVähennykset[[#This Row],[Kuntien yhdistymisavustus (-1,82 €/as)]:[Eläketukivähennys (-1,27 €/as)]])</f>
        <v>-1327111.2361000001</v>
      </c>
      <c r="M54" s="302">
        <v>-107529</v>
      </c>
      <c r="N54" s="38">
        <v>-98206.127846173942</v>
      </c>
      <c r="O54" s="136">
        <v>1461.33</v>
      </c>
      <c r="P54" s="136">
        <v>41943.760558050475</v>
      </c>
      <c r="Q54" s="136">
        <v>5845.32</v>
      </c>
      <c r="R54" s="317">
        <f t="shared" si="2"/>
        <v>-156484.71728812347</v>
      </c>
      <c r="S54" s="315">
        <f>LisäyksetVähennykset[[#This Row],[Lisäykset yhteensä ]]+LisäyksetVähennykset[[#This Row],[Vähennykset yhteensä ]]</f>
        <v>-1483595.9533881235</v>
      </c>
      <c r="T54" s="119"/>
    </row>
    <row r="55" spans="1:20" s="51" customFormat="1" x14ac:dyDescent="0.25">
      <c r="A55" s="294">
        <v>167</v>
      </c>
      <c r="B55" s="294" t="s">
        <v>67</v>
      </c>
      <c r="C55" s="448">
        <v>-140021.70000000001</v>
      </c>
      <c r="D55" s="136">
        <v>-140021.70000000001</v>
      </c>
      <c r="E55" s="136">
        <v>-140021.70000000001</v>
      </c>
      <c r="F55" s="136">
        <v>-140021.70000000001</v>
      </c>
      <c r="G55" s="136">
        <v>-315433.5</v>
      </c>
      <c r="H55" s="136">
        <v>-3846.75</v>
      </c>
      <c r="I55" s="136">
        <v>-1491000.2999999998</v>
      </c>
      <c r="J55" s="136">
        <v>-5623592.4875999996</v>
      </c>
      <c r="K55" s="136">
        <v>-97707.45</v>
      </c>
      <c r="L55" s="316">
        <f>SUM(LisäyksetVähennykset[[#This Row],[Kuntien yhdistymisavustus (-1,82 €/as)]:[Eläketukivähennys (-1,27 €/as)]])</f>
        <v>-8091667.2875999995</v>
      </c>
      <c r="M55" s="302">
        <v>1312533</v>
      </c>
      <c r="N55" s="38">
        <v>12210.197223514318</v>
      </c>
      <c r="O55" s="136">
        <v>6924.15</v>
      </c>
      <c r="P55" s="136">
        <v>702010.620022894</v>
      </c>
      <c r="Q55" s="136">
        <v>27696.6</v>
      </c>
      <c r="R55" s="317">
        <f t="shared" si="2"/>
        <v>2061374.5672464082</v>
      </c>
      <c r="S55" s="315">
        <f>LisäyksetVähennykset[[#This Row],[Lisäykset yhteensä ]]+LisäyksetVähennykset[[#This Row],[Vähennykset yhteensä ]]</f>
        <v>-6030292.7203535913</v>
      </c>
      <c r="T55" s="119"/>
    </row>
    <row r="56" spans="1:20" s="51" customFormat="1" x14ac:dyDescent="0.25">
      <c r="A56" s="294">
        <v>169</v>
      </c>
      <c r="B56" s="294" t="s">
        <v>68</v>
      </c>
      <c r="C56" s="448">
        <v>-9211.02</v>
      </c>
      <c r="D56" s="136">
        <v>-9211.02</v>
      </c>
      <c r="E56" s="136">
        <v>-9211.02</v>
      </c>
      <c r="F56" s="136">
        <v>-9211.02</v>
      </c>
      <c r="G56" s="136">
        <v>-20750.099999999999</v>
      </c>
      <c r="H56" s="136">
        <v>-253.05</v>
      </c>
      <c r="I56" s="136">
        <v>-98082.18</v>
      </c>
      <c r="J56" s="136">
        <v>-161155.33499999999</v>
      </c>
      <c r="K56" s="136">
        <v>-6427.47</v>
      </c>
      <c r="L56" s="316">
        <f>SUM(LisäyksetVähennykset[[#This Row],[Kuntien yhdistymisavustus (-1,82 €/as)]:[Eläketukivähennys (-1,27 €/as)]])</f>
        <v>-323512.21499999997</v>
      </c>
      <c r="M56" s="302">
        <v>-15340</v>
      </c>
      <c r="N56" s="38">
        <v>222840.09286955744</v>
      </c>
      <c r="O56" s="136">
        <v>455.49</v>
      </c>
      <c r="P56" s="136">
        <v>12639.145820028927</v>
      </c>
      <c r="Q56" s="136">
        <v>1821.96</v>
      </c>
      <c r="R56" s="317">
        <f t="shared" si="2"/>
        <v>222416.68868958636</v>
      </c>
      <c r="S56" s="315">
        <f>LisäyksetVähennykset[[#This Row],[Lisäykset yhteensä ]]+LisäyksetVähennykset[[#This Row],[Vähennykset yhteensä ]]</f>
        <v>-101095.52631041361</v>
      </c>
      <c r="T56" s="119"/>
    </row>
    <row r="57" spans="1:20" s="51" customFormat="1" x14ac:dyDescent="0.25">
      <c r="A57" s="294">
        <v>171</v>
      </c>
      <c r="B57" s="294" t="s">
        <v>69</v>
      </c>
      <c r="C57" s="448">
        <v>-8533.98</v>
      </c>
      <c r="D57" s="136">
        <v>-8533.98</v>
      </c>
      <c r="E57" s="136">
        <v>-8533.98</v>
      </c>
      <c r="F57" s="136">
        <v>-8533.98</v>
      </c>
      <c r="G57" s="136">
        <v>-19224.899999999998</v>
      </c>
      <c r="H57" s="136">
        <v>-234.45000000000002</v>
      </c>
      <c r="I57" s="136">
        <v>-90872.819999999992</v>
      </c>
      <c r="J57" s="136">
        <v>-153562.315</v>
      </c>
      <c r="K57" s="136">
        <v>-5955.03</v>
      </c>
      <c r="L57" s="316">
        <f>SUM(LisäyksetVähennykset[[#This Row],[Kuntien yhdistymisavustus (-1,82 €/as)]:[Eläketukivähennys (-1,27 €/as)]])</f>
        <v>-303985.435</v>
      </c>
      <c r="M57" s="302">
        <v>-25108</v>
      </c>
      <c r="N57" s="38">
        <v>-48409.148950390518</v>
      </c>
      <c r="O57" s="136">
        <v>422.01</v>
      </c>
      <c r="P57" s="136">
        <v>-1513.2737967293433</v>
      </c>
      <c r="Q57" s="136">
        <v>1688.04</v>
      </c>
      <c r="R57" s="317">
        <f t="shared" si="2"/>
        <v>-72920.37274711988</v>
      </c>
      <c r="S57" s="315">
        <f>LisäyksetVähennykset[[#This Row],[Lisäykset yhteensä ]]+LisäyksetVähennykset[[#This Row],[Vähennykset yhteensä ]]</f>
        <v>-376905.80774711986</v>
      </c>
      <c r="T57" s="119"/>
    </row>
    <row r="58" spans="1:20" s="51" customFormat="1" x14ac:dyDescent="0.25">
      <c r="A58" s="294">
        <v>172</v>
      </c>
      <c r="B58" s="294" t="s">
        <v>70</v>
      </c>
      <c r="C58" s="448">
        <v>-7820.54</v>
      </c>
      <c r="D58" s="136">
        <v>-7820.54</v>
      </c>
      <c r="E58" s="136">
        <v>-7820.54</v>
      </c>
      <c r="F58" s="136">
        <v>-7820.54</v>
      </c>
      <c r="G58" s="136">
        <v>-17617.699999999997</v>
      </c>
      <c r="H58" s="136">
        <v>-214.85000000000002</v>
      </c>
      <c r="I58" s="136">
        <v>-83275.86</v>
      </c>
      <c r="J58" s="136">
        <v>-192002.11499999999</v>
      </c>
      <c r="K58" s="136">
        <v>-5457.1900000000005</v>
      </c>
      <c r="L58" s="316">
        <f>SUM(LisäyksetVähennykset[[#This Row],[Kuntien yhdistymisavustus (-1,82 €/as)]:[Eläketukivähennys (-1,27 €/as)]])</f>
        <v>-329849.875</v>
      </c>
      <c r="M58" s="302">
        <v>46067</v>
      </c>
      <c r="N58" s="38">
        <v>-40989.048367308453</v>
      </c>
      <c r="O58" s="136">
        <v>386.72999999999996</v>
      </c>
      <c r="P58" s="136">
        <v>18621.814603861239</v>
      </c>
      <c r="Q58" s="136">
        <v>1546.9199999999998</v>
      </c>
      <c r="R58" s="317">
        <f t="shared" si="2"/>
        <v>25633.416236552785</v>
      </c>
      <c r="S58" s="315">
        <f>LisäyksetVähennykset[[#This Row],[Lisäykset yhteensä ]]+LisäyksetVähennykset[[#This Row],[Vähennykset yhteensä ]]</f>
        <v>-304216.45876344724</v>
      </c>
      <c r="T58" s="119"/>
    </row>
    <row r="59" spans="1:20" s="51" customFormat="1" x14ac:dyDescent="0.25">
      <c r="A59" s="294">
        <v>176</v>
      </c>
      <c r="B59" s="294" t="s">
        <v>71</v>
      </c>
      <c r="C59" s="448">
        <v>-8239.14</v>
      </c>
      <c r="D59" s="136">
        <v>-8239.14</v>
      </c>
      <c r="E59" s="136">
        <v>-8239.14</v>
      </c>
      <c r="F59" s="136">
        <v>-8239.14</v>
      </c>
      <c r="G59" s="136">
        <v>-18560.699999999997</v>
      </c>
      <c r="H59" s="136">
        <v>-226.35000000000002</v>
      </c>
      <c r="I59" s="136">
        <v>-87733.26</v>
      </c>
      <c r="J59" s="136">
        <v>-186255.17025</v>
      </c>
      <c r="K59" s="136">
        <v>-5749.29</v>
      </c>
      <c r="L59" s="316">
        <f>SUM(LisäyksetVähennykset[[#This Row],[Kuntien yhdistymisavustus (-1,82 €/as)]:[Eläketukivähennys (-1,27 €/as)]])</f>
        <v>-331481.33024999994</v>
      </c>
      <c r="M59" s="302">
        <v>323163</v>
      </c>
      <c r="N59" s="38">
        <v>155506.09383029118</v>
      </c>
      <c r="O59" s="136">
        <v>407.43</v>
      </c>
      <c r="P59" s="136">
        <v>38822.141898413305</v>
      </c>
      <c r="Q59" s="136">
        <v>1629.72</v>
      </c>
      <c r="R59" s="317">
        <f t="shared" si="2"/>
        <v>519528.38572870445</v>
      </c>
      <c r="S59" s="315">
        <f>LisäyksetVähennykset[[#This Row],[Lisäykset yhteensä ]]+LisäyksetVähennykset[[#This Row],[Vähennykset yhteensä ]]</f>
        <v>188047.05547870451</v>
      </c>
      <c r="T59" s="119"/>
    </row>
    <row r="60" spans="1:20" s="51" customFormat="1" x14ac:dyDescent="0.25">
      <c r="A60" s="294">
        <v>177</v>
      </c>
      <c r="B60" s="294" t="s">
        <v>72</v>
      </c>
      <c r="C60" s="448">
        <v>-3276</v>
      </c>
      <c r="D60" s="136">
        <v>-3276</v>
      </c>
      <c r="E60" s="136">
        <v>-3276</v>
      </c>
      <c r="F60" s="136">
        <v>-3276</v>
      </c>
      <c r="G60" s="136">
        <v>-7379.9999999999991</v>
      </c>
      <c r="H60" s="136">
        <v>-90</v>
      </c>
      <c r="I60" s="136">
        <v>-34884</v>
      </c>
      <c r="J60" s="136">
        <v>-53487.39</v>
      </c>
      <c r="K60" s="136">
        <v>-2286</v>
      </c>
      <c r="L60" s="316">
        <f>SUM(LisäyksetVähennykset[[#This Row],[Kuntien yhdistymisavustus (-1,82 €/as)]:[Eläketukivähennys (-1,27 €/as)]])</f>
        <v>-111231.39</v>
      </c>
      <c r="M60" s="302">
        <v>74543</v>
      </c>
      <c r="N60" s="38">
        <v>63092.343402991071</v>
      </c>
      <c r="O60" s="136">
        <v>162</v>
      </c>
      <c r="P60" s="136">
        <v>-5277.876121368623</v>
      </c>
      <c r="Q60" s="136">
        <v>648</v>
      </c>
      <c r="R60" s="317">
        <f t="shared" si="2"/>
        <v>133167.46728162246</v>
      </c>
      <c r="S60" s="315">
        <f>LisäyksetVähennykset[[#This Row],[Lisäykset yhteensä ]]+LisäyksetVähennykset[[#This Row],[Vähennykset yhteensä ]]</f>
        <v>21936.077281622463</v>
      </c>
      <c r="T60" s="119"/>
    </row>
    <row r="61" spans="1:20" s="51" customFormat="1" x14ac:dyDescent="0.25">
      <c r="A61" s="294">
        <v>178</v>
      </c>
      <c r="B61" s="294" t="s">
        <v>73</v>
      </c>
      <c r="C61" s="448">
        <v>-10796.24</v>
      </c>
      <c r="D61" s="136">
        <v>-10796.24</v>
      </c>
      <c r="E61" s="136">
        <v>-10796.24</v>
      </c>
      <c r="F61" s="136">
        <v>-10796.24</v>
      </c>
      <c r="G61" s="136">
        <v>-24321.199999999997</v>
      </c>
      <c r="H61" s="136">
        <v>-296.60000000000002</v>
      </c>
      <c r="I61" s="136">
        <v>-114962.15999999999</v>
      </c>
      <c r="J61" s="136">
        <v>-154005.25</v>
      </c>
      <c r="K61" s="136">
        <v>-7533.64</v>
      </c>
      <c r="L61" s="316">
        <f>SUM(LisäyksetVähennykset[[#This Row],[Kuntien yhdistymisavustus (-1,82 €/as)]:[Eläketukivähennys (-1,27 €/as)]])</f>
        <v>-344303.81</v>
      </c>
      <c r="M61" s="302">
        <v>-95379</v>
      </c>
      <c r="N61" s="38">
        <v>90682.627960447222</v>
      </c>
      <c r="O61" s="136">
        <v>533.88</v>
      </c>
      <c r="P61" s="136">
        <v>-46056.889938327506</v>
      </c>
      <c r="Q61" s="136">
        <v>2135.52</v>
      </c>
      <c r="R61" s="317">
        <f t="shared" si="2"/>
        <v>-48083.861977880289</v>
      </c>
      <c r="S61" s="315">
        <f>LisäyksetVähennykset[[#This Row],[Lisäykset yhteensä ]]+LisäyksetVähennykset[[#This Row],[Vähennykset yhteensä ]]</f>
        <v>-392387.67197788029</v>
      </c>
      <c r="T61" s="119"/>
    </row>
    <row r="62" spans="1:20" s="51" customFormat="1" x14ac:dyDescent="0.25">
      <c r="A62" s="294">
        <v>179</v>
      </c>
      <c r="B62" s="294" t="s">
        <v>74</v>
      </c>
      <c r="C62" s="448">
        <v>-261024.40000000002</v>
      </c>
      <c r="D62" s="136">
        <v>-261024.40000000002</v>
      </c>
      <c r="E62" s="136">
        <v>-261024.40000000002</v>
      </c>
      <c r="F62" s="136">
        <v>-261024.40000000002</v>
      </c>
      <c r="G62" s="136">
        <v>-588022</v>
      </c>
      <c r="H62" s="136">
        <v>-7171</v>
      </c>
      <c r="I62" s="136">
        <v>-2779479.5999999996</v>
      </c>
      <c r="J62" s="136">
        <v>-13813472.1952</v>
      </c>
      <c r="K62" s="136">
        <v>-182143.4</v>
      </c>
      <c r="L62" s="316">
        <f>SUM(LisäyksetVähennykset[[#This Row],[Kuntien yhdistymisavustus (-1,82 €/as)]:[Eläketukivähennys (-1,27 €/as)]])</f>
        <v>-18414385.795199998</v>
      </c>
      <c r="M62" s="302">
        <v>802550</v>
      </c>
      <c r="N62" s="38">
        <v>1194022.427228272</v>
      </c>
      <c r="O62" s="136">
        <v>12907.8</v>
      </c>
      <c r="P62" s="136">
        <v>1742652.8035279231</v>
      </c>
      <c r="Q62" s="136">
        <v>51631.199999999997</v>
      </c>
      <c r="R62" s="317">
        <f t="shared" si="2"/>
        <v>3803764.2307561953</v>
      </c>
      <c r="S62" s="315">
        <f>LisäyksetVähennykset[[#This Row],[Lisäykset yhteensä ]]+LisäyksetVähennykset[[#This Row],[Vähennykset yhteensä ]]</f>
        <v>-14610621.564443802</v>
      </c>
      <c r="T62" s="119"/>
    </row>
    <row r="63" spans="1:20" s="51" customFormat="1" x14ac:dyDescent="0.25">
      <c r="A63" s="294">
        <v>181</v>
      </c>
      <c r="B63" s="294" t="s">
        <v>75</v>
      </c>
      <c r="C63" s="448">
        <v>-3106.7400000000002</v>
      </c>
      <c r="D63" s="136">
        <v>-3106.7400000000002</v>
      </c>
      <c r="E63" s="136">
        <v>-3106.7400000000002</v>
      </c>
      <c r="F63" s="136">
        <v>-3106.7400000000002</v>
      </c>
      <c r="G63" s="136">
        <v>-6998.7</v>
      </c>
      <c r="H63" s="136">
        <v>-85.350000000000009</v>
      </c>
      <c r="I63" s="136">
        <v>-33081.659999999996</v>
      </c>
      <c r="J63" s="136">
        <v>-33165.175000000003</v>
      </c>
      <c r="K63" s="136">
        <v>-2167.89</v>
      </c>
      <c r="L63" s="316">
        <f>SUM(LisäyksetVähennykset[[#This Row],[Kuntien yhdistymisavustus (-1,82 €/as)]:[Eläketukivähennys (-1,27 €/as)]])</f>
        <v>-87925.735000000001</v>
      </c>
      <c r="M63" s="302">
        <v>110216</v>
      </c>
      <c r="N63" s="38">
        <v>3841.2930621225387</v>
      </c>
      <c r="O63" s="136">
        <v>153.63</v>
      </c>
      <c r="P63" s="136">
        <v>-3725.4196630100014</v>
      </c>
      <c r="Q63" s="136">
        <v>614.52</v>
      </c>
      <c r="R63" s="317">
        <f t="shared" si="2"/>
        <v>111100.02339911254</v>
      </c>
      <c r="S63" s="315">
        <f>LisäyksetVähennykset[[#This Row],[Lisäykset yhteensä ]]+LisäyksetVähennykset[[#This Row],[Vähennykset yhteensä ]]</f>
        <v>23174.288399112542</v>
      </c>
      <c r="T63" s="119"/>
    </row>
    <row r="64" spans="1:20" s="51" customFormat="1" x14ac:dyDescent="0.25">
      <c r="A64" s="294">
        <v>182</v>
      </c>
      <c r="B64" s="294" t="s">
        <v>76</v>
      </c>
      <c r="C64" s="448">
        <v>-36194.340000000004</v>
      </c>
      <c r="D64" s="136">
        <v>-36194.340000000004</v>
      </c>
      <c r="E64" s="136">
        <v>-36194.340000000004</v>
      </c>
      <c r="F64" s="136">
        <v>-36194.340000000004</v>
      </c>
      <c r="G64" s="136">
        <v>-81536.7</v>
      </c>
      <c r="H64" s="136">
        <v>-994.35</v>
      </c>
      <c r="I64" s="136">
        <v>-385410.06</v>
      </c>
      <c r="J64" s="136">
        <v>-1021250.5877</v>
      </c>
      <c r="K64" s="136">
        <v>-25256.49</v>
      </c>
      <c r="L64" s="316">
        <f>SUM(LisäyksetVähennykset[[#This Row],[Kuntien yhdistymisavustus (-1,82 €/as)]:[Eläketukivähennys (-1,27 €/as)]])</f>
        <v>-1659225.5477</v>
      </c>
      <c r="M64" s="302">
        <v>679529</v>
      </c>
      <c r="N64" s="38">
        <v>-265582.54745302349</v>
      </c>
      <c r="O64" s="136">
        <v>1789.83</v>
      </c>
      <c r="P64" s="136">
        <v>64844.726942492125</v>
      </c>
      <c r="Q64" s="136">
        <v>7159.32</v>
      </c>
      <c r="R64" s="317">
        <f t="shared" si="2"/>
        <v>487740.32948946866</v>
      </c>
      <c r="S64" s="315">
        <f>LisäyksetVähennykset[[#This Row],[Lisäykset yhteensä ]]+LisäyksetVähennykset[[#This Row],[Vähennykset yhteensä ]]</f>
        <v>-1171485.2182105314</v>
      </c>
      <c r="T64" s="119"/>
    </row>
    <row r="65" spans="1:20" s="51" customFormat="1" x14ac:dyDescent="0.25">
      <c r="A65" s="294">
        <v>186</v>
      </c>
      <c r="B65" s="294" t="s">
        <v>77</v>
      </c>
      <c r="C65" s="448">
        <v>-80908.100000000006</v>
      </c>
      <c r="D65" s="136">
        <v>-80908.100000000006</v>
      </c>
      <c r="E65" s="136">
        <v>-80908.100000000006</v>
      </c>
      <c r="F65" s="136">
        <v>-80908.100000000006</v>
      </c>
      <c r="G65" s="136">
        <v>-182265.49999999997</v>
      </c>
      <c r="H65" s="136">
        <v>-2222.75</v>
      </c>
      <c r="I65" s="136">
        <v>-861537.89999999991</v>
      </c>
      <c r="J65" s="136">
        <v>-4304499.1255000001</v>
      </c>
      <c r="K65" s="136">
        <v>-56457.85</v>
      </c>
      <c r="L65" s="316">
        <f>SUM(LisäyksetVähennykset[[#This Row],[Kuntien yhdistymisavustus (-1,82 €/as)]:[Eläketukivähennys (-1,27 €/as)]])</f>
        <v>-5730615.5254999995</v>
      </c>
      <c r="M65" s="302">
        <v>-411492</v>
      </c>
      <c r="N65" s="38">
        <v>6565.4176144003868</v>
      </c>
      <c r="O65" s="136">
        <v>4000.95</v>
      </c>
      <c r="P65" s="136">
        <v>185904.92260215647</v>
      </c>
      <c r="Q65" s="136">
        <v>16003.8</v>
      </c>
      <c r="R65" s="317">
        <f t="shared" si="2"/>
        <v>-199016.90978344314</v>
      </c>
      <c r="S65" s="315">
        <f>LisäyksetVähennykset[[#This Row],[Lisäykset yhteensä ]]+LisäyksetVähennykset[[#This Row],[Vähennykset yhteensä ]]</f>
        <v>-5929632.435283443</v>
      </c>
      <c r="T65" s="119"/>
    </row>
    <row r="66" spans="1:20" s="51" customFormat="1" x14ac:dyDescent="0.25">
      <c r="A66" s="294">
        <v>202</v>
      </c>
      <c r="B66" s="294" t="s">
        <v>78</v>
      </c>
      <c r="C66" s="448">
        <v>-63093.94</v>
      </c>
      <c r="D66" s="136">
        <v>-63093.94</v>
      </c>
      <c r="E66" s="136">
        <v>-63093.94</v>
      </c>
      <c r="F66" s="136">
        <v>-63093.94</v>
      </c>
      <c r="G66" s="136">
        <v>-142134.69999999998</v>
      </c>
      <c r="H66" s="136">
        <v>-1733.3500000000001</v>
      </c>
      <c r="I66" s="136">
        <v>-671846.46</v>
      </c>
      <c r="J66" s="136">
        <v>-1174974.45</v>
      </c>
      <c r="K66" s="136">
        <v>-44027.090000000004</v>
      </c>
      <c r="L66" s="316">
        <f>SUM(LisäyksetVähennykset[[#This Row],[Kuntien yhdistymisavustus (-1,82 €/as)]:[Eläketukivähennys (-1,27 €/as)]])</f>
        <v>-2287091.8099999996</v>
      </c>
      <c r="M66" s="302">
        <v>-258828</v>
      </c>
      <c r="N66" s="38">
        <v>-589213.16565607488</v>
      </c>
      <c r="O66" s="136">
        <v>3120.0299999999997</v>
      </c>
      <c r="P66" s="136">
        <v>-42342.174121178599</v>
      </c>
      <c r="Q66" s="136">
        <v>12480.119999999999</v>
      </c>
      <c r="R66" s="317">
        <f t="shared" si="2"/>
        <v>-874783.18977725343</v>
      </c>
      <c r="S66" s="315">
        <f>LisäyksetVähennykset[[#This Row],[Lisäykset yhteensä ]]+LisäyksetVähennykset[[#This Row],[Vähennykset yhteensä ]]</f>
        <v>-3161874.9997772528</v>
      </c>
      <c r="T66" s="119"/>
    </row>
    <row r="67" spans="1:20" s="51" customFormat="1" x14ac:dyDescent="0.25">
      <c r="A67" s="294">
        <v>204</v>
      </c>
      <c r="B67" s="294" t="s">
        <v>79</v>
      </c>
      <c r="C67" s="448">
        <v>-5108.74</v>
      </c>
      <c r="D67" s="136">
        <v>-5108.74</v>
      </c>
      <c r="E67" s="136">
        <v>-5108.74</v>
      </c>
      <c r="F67" s="136">
        <v>-5108.74</v>
      </c>
      <c r="G67" s="136">
        <v>-11508.699999999999</v>
      </c>
      <c r="H67" s="136">
        <v>-140.35</v>
      </c>
      <c r="I67" s="136">
        <v>-54399.659999999996</v>
      </c>
      <c r="J67" s="136">
        <v>-126710.82</v>
      </c>
      <c r="K67" s="136">
        <v>-3564.89</v>
      </c>
      <c r="L67" s="316">
        <f>SUM(LisäyksetVähennykset[[#This Row],[Kuntien yhdistymisavustus (-1,82 €/as)]:[Eläketukivähennys (-1,27 €/as)]])</f>
        <v>-216759.38</v>
      </c>
      <c r="M67" s="302">
        <v>-75363</v>
      </c>
      <c r="N67" s="38">
        <v>-95514.193070074543</v>
      </c>
      <c r="O67" s="136">
        <v>252.63</v>
      </c>
      <c r="P67" s="136">
        <v>-10263.528033585499</v>
      </c>
      <c r="Q67" s="136">
        <v>1010.52</v>
      </c>
      <c r="R67" s="317">
        <f t="shared" si="2"/>
        <v>-179877.57110366004</v>
      </c>
      <c r="S67" s="315">
        <f>LisäyksetVähennykset[[#This Row],[Lisäykset yhteensä ]]+LisäyksetVähennykset[[#This Row],[Vähennykset yhteensä ]]</f>
        <v>-396636.95110366005</v>
      </c>
      <c r="T67" s="119"/>
    </row>
    <row r="68" spans="1:20" s="51" customFormat="1" x14ac:dyDescent="0.25">
      <c r="A68" s="294">
        <v>205</v>
      </c>
      <c r="B68" s="294" t="s">
        <v>80</v>
      </c>
      <c r="C68" s="448">
        <v>-66551.94</v>
      </c>
      <c r="D68" s="136">
        <v>-66551.94</v>
      </c>
      <c r="E68" s="136">
        <v>-66551.94</v>
      </c>
      <c r="F68" s="136">
        <v>-66551.94</v>
      </c>
      <c r="G68" s="136">
        <v>-149924.69999999998</v>
      </c>
      <c r="H68" s="136">
        <v>-1828.3500000000001</v>
      </c>
      <c r="I68" s="136">
        <v>-708668.46</v>
      </c>
      <c r="J68" s="136">
        <v>-1913208.007</v>
      </c>
      <c r="K68" s="136">
        <v>-46440.090000000004</v>
      </c>
      <c r="L68" s="316">
        <f>SUM(LisäyksetVähennykset[[#This Row],[Kuntien yhdistymisavustus (-1,82 €/as)]:[Eläketukivähennys (-1,27 €/as)]])</f>
        <v>-3086277.3669999996</v>
      </c>
      <c r="M68" s="302">
        <v>1371592</v>
      </c>
      <c r="N68" s="38">
        <v>-536331.14016419649</v>
      </c>
      <c r="O68" s="136">
        <v>3291.0299999999997</v>
      </c>
      <c r="P68" s="136">
        <v>217453.75057552074</v>
      </c>
      <c r="Q68" s="136">
        <v>13164.119999999999</v>
      </c>
      <c r="R68" s="317">
        <f t="shared" si="2"/>
        <v>1069169.7604113244</v>
      </c>
      <c r="S68" s="315">
        <f>LisäyksetVähennykset[[#This Row],[Lisäykset yhteensä ]]+LisäyksetVähennykset[[#This Row],[Vähennykset yhteensä ]]</f>
        <v>-2017107.6065886752</v>
      </c>
      <c r="T68" s="119"/>
    </row>
    <row r="69" spans="1:20" s="51" customFormat="1" x14ac:dyDescent="0.25">
      <c r="A69" s="294">
        <v>208</v>
      </c>
      <c r="B69" s="294" t="s">
        <v>81</v>
      </c>
      <c r="C69" s="448">
        <v>-22568</v>
      </c>
      <c r="D69" s="136">
        <v>-22568</v>
      </c>
      <c r="E69" s="136">
        <v>-22568</v>
      </c>
      <c r="F69" s="136">
        <v>-22568</v>
      </c>
      <c r="G69" s="136">
        <v>-50839.999999999993</v>
      </c>
      <c r="H69" s="136">
        <v>-620</v>
      </c>
      <c r="I69" s="136">
        <v>-240312</v>
      </c>
      <c r="J69" s="136">
        <v>-259890.99</v>
      </c>
      <c r="K69" s="136">
        <v>-15748</v>
      </c>
      <c r="L69" s="316">
        <f>SUM(LisäyksetVähennykset[[#This Row],[Kuntien yhdistymisavustus (-1,82 €/as)]:[Eläketukivähennys (-1,27 €/as)]])</f>
        <v>-657682.99</v>
      </c>
      <c r="M69" s="302">
        <v>27931</v>
      </c>
      <c r="N69" s="38">
        <v>174079.73907664046</v>
      </c>
      <c r="O69" s="136">
        <v>1116</v>
      </c>
      <c r="P69" s="136">
        <v>-18623.439628223219</v>
      </c>
      <c r="Q69" s="136">
        <v>4464</v>
      </c>
      <c r="R69" s="317">
        <f t="shared" si="2"/>
        <v>188967.29944841724</v>
      </c>
      <c r="S69" s="315">
        <f>LisäyksetVähennykset[[#This Row],[Lisäykset yhteensä ]]+LisäyksetVähennykset[[#This Row],[Vähennykset yhteensä ]]</f>
        <v>-468715.69055158272</v>
      </c>
      <c r="T69" s="119"/>
    </row>
    <row r="70" spans="1:20" s="51" customFormat="1" x14ac:dyDescent="0.25">
      <c r="A70" s="294">
        <v>211</v>
      </c>
      <c r="B70" s="294" t="s">
        <v>82</v>
      </c>
      <c r="C70" s="448">
        <v>-58629.48</v>
      </c>
      <c r="D70" s="136">
        <v>-58629.48</v>
      </c>
      <c r="E70" s="136">
        <v>-58629.48</v>
      </c>
      <c r="F70" s="136">
        <v>-58629.48</v>
      </c>
      <c r="G70" s="136">
        <v>-132077.4</v>
      </c>
      <c r="H70" s="136">
        <v>-1610.7</v>
      </c>
      <c r="I70" s="136">
        <v>-624307.31999999995</v>
      </c>
      <c r="J70" s="136">
        <v>-1259553.1399999999</v>
      </c>
      <c r="K70" s="136">
        <v>-40911.78</v>
      </c>
      <c r="L70" s="316">
        <f>SUM(LisäyksetVähennykset[[#This Row],[Kuntien yhdistymisavustus (-1,82 €/as)]:[Eläketukivähennys (-1,27 €/as)]])</f>
        <v>-2292978.2599999998</v>
      </c>
      <c r="M70" s="302">
        <v>273558</v>
      </c>
      <c r="N70" s="38">
        <v>-235774.60303405012</v>
      </c>
      <c r="O70" s="136">
        <v>2899.2599999999998</v>
      </c>
      <c r="P70" s="136">
        <v>156482.26378294089</v>
      </c>
      <c r="Q70" s="136">
        <v>11597.039999999999</v>
      </c>
      <c r="R70" s="317">
        <f t="shared" si="2"/>
        <v>208761.96074889079</v>
      </c>
      <c r="S70" s="315">
        <f>LisäyksetVähennykset[[#This Row],[Lisäykset yhteensä ]]+LisäyksetVähennykset[[#This Row],[Vähennykset yhteensä ]]</f>
        <v>-2084216.2992511089</v>
      </c>
      <c r="T70" s="119"/>
    </row>
    <row r="71" spans="1:20" s="51" customFormat="1" x14ac:dyDescent="0.25">
      <c r="A71" s="294">
        <v>213</v>
      </c>
      <c r="B71" s="294" t="s">
        <v>83</v>
      </c>
      <c r="C71" s="448">
        <v>-9667.84</v>
      </c>
      <c r="D71" s="136">
        <v>-9667.84</v>
      </c>
      <c r="E71" s="136">
        <v>-9667.84</v>
      </c>
      <c r="F71" s="136">
        <v>-9667.84</v>
      </c>
      <c r="G71" s="136">
        <v>-21779.199999999997</v>
      </c>
      <c r="H71" s="136">
        <v>-265.60000000000002</v>
      </c>
      <c r="I71" s="136">
        <v>-102946.56</v>
      </c>
      <c r="J71" s="136">
        <v>-219976.91500000001</v>
      </c>
      <c r="K71" s="136">
        <v>-6746.24</v>
      </c>
      <c r="L71" s="316">
        <f>SUM(LisäyksetVähennykset[[#This Row],[Kuntien yhdistymisavustus (-1,82 €/as)]:[Eläketukivähennys (-1,27 €/as)]])</f>
        <v>-390385.875</v>
      </c>
      <c r="M71" s="302">
        <v>138646</v>
      </c>
      <c r="N71" s="38">
        <v>104150.07537831739</v>
      </c>
      <c r="O71" s="136">
        <v>478.08</v>
      </c>
      <c r="P71" s="136">
        <v>-65631.130957538786</v>
      </c>
      <c r="Q71" s="136">
        <v>1912.32</v>
      </c>
      <c r="R71" s="317">
        <f t="shared" ref="R71:R134" si="3">SUM(M71:Q71)</f>
        <v>179555.34442077859</v>
      </c>
      <c r="S71" s="315">
        <f>LisäyksetVähennykset[[#This Row],[Lisäykset yhteensä ]]+LisäyksetVähennykset[[#This Row],[Vähennykset yhteensä ]]</f>
        <v>-210830.53057922141</v>
      </c>
      <c r="T71" s="119"/>
    </row>
    <row r="72" spans="1:20" s="51" customFormat="1" x14ac:dyDescent="0.25">
      <c r="A72" s="294">
        <v>214</v>
      </c>
      <c r="B72" s="300" t="s">
        <v>84</v>
      </c>
      <c r="C72" s="448">
        <v>-23219.56</v>
      </c>
      <c r="D72" s="136">
        <v>-23219.56</v>
      </c>
      <c r="E72" s="136">
        <v>-23219.56</v>
      </c>
      <c r="F72" s="136">
        <v>-23219.56</v>
      </c>
      <c r="G72" s="136">
        <v>-52307.799999999996</v>
      </c>
      <c r="H72" s="136">
        <v>-637.90000000000009</v>
      </c>
      <c r="I72" s="136">
        <v>-247250.03999999998</v>
      </c>
      <c r="J72" s="136">
        <v>-377874.02250000002</v>
      </c>
      <c r="K72" s="136">
        <v>-16202.66</v>
      </c>
      <c r="L72" s="316">
        <f>SUM(LisäyksetVähennykset[[#This Row],[Kuntien yhdistymisavustus (-1,82 €/as)]:[Eläketukivähennys (-1,27 €/as)]])</f>
        <v>-787150.66249999998</v>
      </c>
      <c r="M72" s="302">
        <v>429883</v>
      </c>
      <c r="N72" s="38">
        <v>449547.18777108751</v>
      </c>
      <c r="O72" s="136">
        <v>1148.22</v>
      </c>
      <c r="P72" s="136">
        <v>-30894.777433221498</v>
      </c>
      <c r="Q72" s="136">
        <v>4592.88</v>
      </c>
      <c r="R72" s="317">
        <f t="shared" si="3"/>
        <v>854276.51033786603</v>
      </c>
      <c r="S72" s="315">
        <f>LisäyksetVähennykset[[#This Row],[Lisäykset yhteensä ]]+LisäyksetVähennykset[[#This Row],[Vähennykset yhteensä ]]</f>
        <v>67125.847837866051</v>
      </c>
      <c r="T72" s="119"/>
    </row>
    <row r="73" spans="1:20" s="51" customFormat="1" x14ac:dyDescent="0.25">
      <c r="A73" s="294">
        <v>216</v>
      </c>
      <c r="B73" s="294" t="s">
        <v>85</v>
      </c>
      <c r="C73" s="448">
        <v>-2407.86</v>
      </c>
      <c r="D73" s="136">
        <v>-2407.86</v>
      </c>
      <c r="E73" s="136">
        <v>-2407.86</v>
      </c>
      <c r="F73" s="136">
        <v>-2407.86</v>
      </c>
      <c r="G73" s="136">
        <v>-5424.2999999999993</v>
      </c>
      <c r="H73" s="136">
        <v>-66.150000000000006</v>
      </c>
      <c r="I73" s="136">
        <v>-25639.739999999998</v>
      </c>
      <c r="J73" s="136">
        <v>-30985.595000000001</v>
      </c>
      <c r="K73" s="136">
        <v>-1680.21</v>
      </c>
      <c r="L73" s="316">
        <f>SUM(LisäyksetVähennykset[[#This Row],[Kuntien yhdistymisavustus (-1,82 €/as)]:[Eläketukivähennys (-1,27 €/as)]])</f>
        <v>-73427.435000000012</v>
      </c>
      <c r="M73" s="302">
        <v>12874</v>
      </c>
      <c r="N73" s="38">
        <v>53822.278237240389</v>
      </c>
      <c r="O73" s="136">
        <v>119.07</v>
      </c>
      <c r="P73" s="136">
        <v>4202.1696548657055</v>
      </c>
      <c r="Q73" s="136">
        <v>476.28</v>
      </c>
      <c r="R73" s="317">
        <f t="shared" si="3"/>
        <v>71493.7978921061</v>
      </c>
      <c r="S73" s="315">
        <f>LisäyksetVähennykset[[#This Row],[Lisäykset yhteensä ]]+LisäyksetVähennykset[[#This Row],[Vähennykset yhteensä ]]</f>
        <v>-1933.6371078939119</v>
      </c>
      <c r="T73" s="119"/>
    </row>
    <row r="74" spans="1:20" s="51" customFormat="1" x14ac:dyDescent="0.25">
      <c r="A74" s="294">
        <v>217</v>
      </c>
      <c r="B74" s="294" t="s">
        <v>86</v>
      </c>
      <c r="C74" s="448">
        <v>-9875.32</v>
      </c>
      <c r="D74" s="136">
        <v>-9875.32</v>
      </c>
      <c r="E74" s="136">
        <v>-9875.32</v>
      </c>
      <c r="F74" s="136">
        <v>-9875.32</v>
      </c>
      <c r="G74" s="136">
        <v>-22246.6</v>
      </c>
      <c r="H74" s="136">
        <v>-271.3</v>
      </c>
      <c r="I74" s="136">
        <v>-105155.87999999999</v>
      </c>
      <c r="J74" s="136">
        <v>-142573.41</v>
      </c>
      <c r="K74" s="136">
        <v>-6891.02</v>
      </c>
      <c r="L74" s="316">
        <f>SUM(LisäyksetVähennykset[[#This Row],[Kuntien yhdistymisavustus (-1,82 €/as)]:[Eläketukivähennys (-1,27 €/as)]])</f>
        <v>-316639.49</v>
      </c>
      <c r="M74" s="302">
        <v>-39125</v>
      </c>
      <c r="N74" s="38">
        <v>-29314.746329082176</v>
      </c>
      <c r="O74" s="136">
        <v>488.34</v>
      </c>
      <c r="P74" s="136">
        <v>-23927.031731544248</v>
      </c>
      <c r="Q74" s="136">
        <v>1953.36</v>
      </c>
      <c r="R74" s="317">
        <f t="shared" si="3"/>
        <v>-89925.078060626431</v>
      </c>
      <c r="S74" s="315">
        <f>LisäyksetVähennykset[[#This Row],[Lisäykset yhteensä ]]+LisäyksetVähennykset[[#This Row],[Vähennykset yhteensä ]]</f>
        <v>-406564.56806062639</v>
      </c>
      <c r="T74" s="119"/>
    </row>
    <row r="75" spans="1:20" s="51" customFormat="1" x14ac:dyDescent="0.25">
      <c r="A75" s="294">
        <v>218</v>
      </c>
      <c r="B75" s="294" t="s">
        <v>87</v>
      </c>
      <c r="C75" s="448">
        <v>-2196.7400000000002</v>
      </c>
      <c r="D75" s="136">
        <v>-2196.7400000000002</v>
      </c>
      <c r="E75" s="136">
        <v>-2196.7400000000002</v>
      </c>
      <c r="F75" s="136">
        <v>-2196.7400000000002</v>
      </c>
      <c r="G75" s="136">
        <v>-4948.7</v>
      </c>
      <c r="H75" s="136">
        <v>-60.35</v>
      </c>
      <c r="I75" s="136">
        <v>-23391.66</v>
      </c>
      <c r="J75" s="136">
        <v>-29418.605</v>
      </c>
      <c r="K75" s="136">
        <v>-1532.89</v>
      </c>
      <c r="L75" s="316">
        <f>SUM(LisäyksetVähennykset[[#This Row],[Kuntien yhdistymisavustus (-1,82 €/as)]:[Eläketukivähennys (-1,27 €/as)]])</f>
        <v>-68139.164999999994</v>
      </c>
      <c r="M75" s="302">
        <v>-17238</v>
      </c>
      <c r="N75" s="38">
        <v>87483.347005120479</v>
      </c>
      <c r="O75" s="136">
        <v>108.63</v>
      </c>
      <c r="P75" s="136">
        <v>-3240.6521807183854</v>
      </c>
      <c r="Q75" s="136">
        <v>434.52</v>
      </c>
      <c r="R75" s="317">
        <f t="shared" si="3"/>
        <v>67547.844824402098</v>
      </c>
      <c r="S75" s="315">
        <f>LisäyksetVähennykset[[#This Row],[Lisäykset yhteensä ]]+LisäyksetVähennykset[[#This Row],[Vähennykset yhteensä ]]</f>
        <v>-591.32017559789529</v>
      </c>
      <c r="T75" s="119"/>
    </row>
    <row r="76" spans="1:20" s="51" customFormat="1" x14ac:dyDescent="0.25">
      <c r="A76" s="294">
        <v>224</v>
      </c>
      <c r="B76" s="294" t="s">
        <v>88</v>
      </c>
      <c r="C76" s="448">
        <v>-15826.720000000001</v>
      </c>
      <c r="D76" s="136">
        <v>-15826.720000000001</v>
      </c>
      <c r="E76" s="136">
        <v>-15826.720000000001</v>
      </c>
      <c r="F76" s="136">
        <v>-15826.720000000001</v>
      </c>
      <c r="G76" s="136">
        <v>-35653.599999999999</v>
      </c>
      <c r="H76" s="136">
        <v>-434.8</v>
      </c>
      <c r="I76" s="136">
        <v>-168528.47999999998</v>
      </c>
      <c r="J76" s="136">
        <v>-538471.67055000004</v>
      </c>
      <c r="K76" s="136">
        <v>-11043.92</v>
      </c>
      <c r="L76" s="316">
        <f>SUM(LisäyksetVähennykset[[#This Row],[Kuntien yhdistymisavustus (-1,82 €/as)]:[Eläketukivähennys (-1,27 €/as)]])</f>
        <v>-817439.35055000009</v>
      </c>
      <c r="M76" s="302">
        <v>-176375</v>
      </c>
      <c r="N76" s="38">
        <v>-10497.994075188413</v>
      </c>
      <c r="O76" s="136">
        <v>782.64</v>
      </c>
      <c r="P76" s="136">
        <v>33725.919505169957</v>
      </c>
      <c r="Q76" s="136">
        <v>3130.56</v>
      </c>
      <c r="R76" s="317">
        <f t="shared" si="3"/>
        <v>-149233.87457001844</v>
      </c>
      <c r="S76" s="315">
        <f>LisäyksetVähennykset[[#This Row],[Lisäykset yhteensä ]]+LisäyksetVähennykset[[#This Row],[Vähennykset yhteensä ]]</f>
        <v>-966673.22512001847</v>
      </c>
      <c r="T76" s="119"/>
    </row>
    <row r="77" spans="1:20" s="51" customFormat="1" x14ac:dyDescent="0.25">
      <c r="A77" s="294">
        <v>226</v>
      </c>
      <c r="B77" s="294" t="s">
        <v>89</v>
      </c>
      <c r="C77" s="448">
        <v>-7021.56</v>
      </c>
      <c r="D77" s="136">
        <v>-7021.56</v>
      </c>
      <c r="E77" s="136">
        <v>-7021.56</v>
      </c>
      <c r="F77" s="136">
        <v>-7021.56</v>
      </c>
      <c r="G77" s="136">
        <v>-15817.8</v>
      </c>
      <c r="H77" s="136">
        <v>-192.9</v>
      </c>
      <c r="I77" s="136">
        <v>-74768.039999999994</v>
      </c>
      <c r="J77" s="136">
        <v>-106628.295</v>
      </c>
      <c r="K77" s="136">
        <v>-4899.66</v>
      </c>
      <c r="L77" s="316">
        <f>SUM(LisäyksetVähennykset[[#This Row],[Kuntien yhdistymisavustus (-1,82 €/as)]:[Eläketukivähennys (-1,27 €/as)]])</f>
        <v>-230392.935</v>
      </c>
      <c r="M77" s="302">
        <v>77843</v>
      </c>
      <c r="N77" s="38">
        <v>29320.945028565824</v>
      </c>
      <c r="O77" s="136">
        <v>347.21999999999997</v>
      </c>
      <c r="P77" s="136">
        <v>-3985.5236802705986</v>
      </c>
      <c r="Q77" s="136">
        <v>1388.8799999999999</v>
      </c>
      <c r="R77" s="317">
        <f t="shared" si="3"/>
        <v>104914.52134829524</v>
      </c>
      <c r="S77" s="315">
        <f>LisäyksetVähennykset[[#This Row],[Lisäykset yhteensä ]]+LisäyksetVähennykset[[#This Row],[Vähennykset yhteensä ]]</f>
        <v>-125478.41365170476</v>
      </c>
      <c r="T77" s="119"/>
    </row>
    <row r="78" spans="1:20" s="51" customFormat="1" x14ac:dyDescent="0.25">
      <c r="A78" s="294">
        <v>230</v>
      </c>
      <c r="B78" s="294" t="s">
        <v>90</v>
      </c>
      <c r="C78" s="448">
        <v>-4226.04</v>
      </c>
      <c r="D78" s="136">
        <v>-4226.04</v>
      </c>
      <c r="E78" s="136">
        <v>-4226.04</v>
      </c>
      <c r="F78" s="136">
        <v>-4226.04</v>
      </c>
      <c r="G78" s="136">
        <v>-9520.1999999999989</v>
      </c>
      <c r="H78" s="136">
        <v>-116.10000000000001</v>
      </c>
      <c r="I78" s="136">
        <v>-45000.36</v>
      </c>
      <c r="J78" s="136">
        <v>-30669.49</v>
      </c>
      <c r="K78" s="136">
        <v>-2948.94</v>
      </c>
      <c r="L78" s="316">
        <f>SUM(LisäyksetVähennykset[[#This Row],[Kuntien yhdistymisavustus (-1,82 €/as)]:[Eläketukivähennys (-1,27 €/as)]])</f>
        <v>-105159.25000000001</v>
      </c>
      <c r="M78" s="302">
        <v>139899</v>
      </c>
      <c r="N78" s="38">
        <v>9185.3364517986774</v>
      </c>
      <c r="O78" s="136">
        <v>208.98</v>
      </c>
      <c r="P78" s="136">
        <v>-12620.190657605053</v>
      </c>
      <c r="Q78" s="136">
        <v>835.92</v>
      </c>
      <c r="R78" s="317">
        <f t="shared" si="3"/>
        <v>137509.04579419366</v>
      </c>
      <c r="S78" s="315">
        <f>LisäyksetVähennykset[[#This Row],[Lisäykset yhteensä ]]+LisäyksetVähennykset[[#This Row],[Vähennykset yhteensä ]]</f>
        <v>32349.795794193647</v>
      </c>
      <c r="T78" s="119"/>
    </row>
    <row r="79" spans="1:20" s="51" customFormat="1" x14ac:dyDescent="0.25">
      <c r="A79" s="294">
        <v>231</v>
      </c>
      <c r="B79" s="294" t="s">
        <v>91</v>
      </c>
      <c r="C79" s="448">
        <v>-2325.96</v>
      </c>
      <c r="D79" s="136">
        <v>-2325.96</v>
      </c>
      <c r="E79" s="136">
        <v>-2325.96</v>
      </c>
      <c r="F79" s="136">
        <v>-2325.96</v>
      </c>
      <c r="G79" s="136">
        <v>-5239.7999999999993</v>
      </c>
      <c r="H79" s="136">
        <v>-63.900000000000006</v>
      </c>
      <c r="I79" s="136">
        <v>-24767.64</v>
      </c>
      <c r="J79" s="136">
        <v>-21464.735000000001</v>
      </c>
      <c r="K79" s="136">
        <v>-1623.06</v>
      </c>
      <c r="L79" s="316">
        <f>SUM(LisäyksetVähennykset[[#This Row],[Kuntien yhdistymisavustus (-1,82 €/as)]:[Eläketukivähennys (-1,27 €/as)]])</f>
        <v>-62462.974999999999</v>
      </c>
      <c r="M79" s="302">
        <v>23962</v>
      </c>
      <c r="N79" s="38">
        <v>10795.96809515229</v>
      </c>
      <c r="O79" s="136">
        <v>115.02</v>
      </c>
      <c r="P79" s="136">
        <v>-29233.183312163666</v>
      </c>
      <c r="Q79" s="136">
        <v>460.08</v>
      </c>
      <c r="R79" s="317">
        <f t="shared" si="3"/>
        <v>6099.8847829886199</v>
      </c>
      <c r="S79" s="315">
        <f>LisäyksetVähennykset[[#This Row],[Lisäykset yhteensä ]]+LisäyksetVähennykset[[#This Row],[Vähennykset yhteensä ]]</f>
        <v>-56363.090217011377</v>
      </c>
      <c r="T79" s="119"/>
    </row>
    <row r="80" spans="1:20" s="51" customFormat="1" x14ac:dyDescent="0.25">
      <c r="A80" s="294">
        <v>232</v>
      </c>
      <c r="B80" s="294" t="s">
        <v>92</v>
      </c>
      <c r="C80" s="448">
        <v>-23672.74</v>
      </c>
      <c r="D80" s="136">
        <v>-23672.74</v>
      </c>
      <c r="E80" s="136">
        <v>-23672.74</v>
      </c>
      <c r="F80" s="136">
        <v>-23672.74</v>
      </c>
      <c r="G80" s="136">
        <v>-53328.7</v>
      </c>
      <c r="H80" s="136">
        <v>-650.35</v>
      </c>
      <c r="I80" s="136">
        <v>-252075.65999999997</v>
      </c>
      <c r="J80" s="136">
        <v>-654622.81499999994</v>
      </c>
      <c r="K80" s="136">
        <v>-16518.89</v>
      </c>
      <c r="L80" s="316">
        <f>SUM(LisäyksetVähennykset[[#This Row],[Kuntien yhdistymisavustus (-1,82 €/as)]:[Eläketukivähennys (-1,27 €/as)]])</f>
        <v>-1071887.3749999998</v>
      </c>
      <c r="M80" s="302">
        <v>-121273</v>
      </c>
      <c r="N80" s="38">
        <v>220633.71522241831</v>
      </c>
      <c r="O80" s="136">
        <v>1170.6299999999999</v>
      </c>
      <c r="P80" s="136">
        <v>-59106.117415934874</v>
      </c>
      <c r="Q80" s="136">
        <v>4682.5199999999995</v>
      </c>
      <c r="R80" s="317">
        <f t="shared" si="3"/>
        <v>46107.747806483436</v>
      </c>
      <c r="S80" s="315">
        <f>LisäyksetVähennykset[[#This Row],[Lisäykset yhteensä ]]+LisäyksetVähennykset[[#This Row],[Vähennykset yhteensä ]]</f>
        <v>-1025779.6271935164</v>
      </c>
      <c r="T80" s="119"/>
    </row>
    <row r="81" spans="1:20" s="51" customFormat="1" x14ac:dyDescent="0.25">
      <c r="A81" s="294">
        <v>233</v>
      </c>
      <c r="B81" s="294" t="s">
        <v>93</v>
      </c>
      <c r="C81" s="448">
        <v>-28235.48</v>
      </c>
      <c r="D81" s="136">
        <v>-28235.48</v>
      </c>
      <c r="E81" s="136">
        <v>-28235.48</v>
      </c>
      <c r="F81" s="136">
        <v>-28235.48</v>
      </c>
      <c r="G81" s="136">
        <v>-63607.399999999994</v>
      </c>
      <c r="H81" s="136">
        <v>-775.7</v>
      </c>
      <c r="I81" s="136">
        <v>-300661.32</v>
      </c>
      <c r="J81" s="136">
        <v>-487263.125</v>
      </c>
      <c r="K81" s="136">
        <v>-19702.78</v>
      </c>
      <c r="L81" s="316">
        <f>SUM(LisäyksetVähennykset[[#This Row],[Kuntien yhdistymisavustus (-1,82 €/as)]:[Eläketukivähennys (-1,27 €/as)]])</f>
        <v>-984952.24500000011</v>
      </c>
      <c r="M81" s="302">
        <v>-503126</v>
      </c>
      <c r="N81" s="38">
        <v>55571.627510622144</v>
      </c>
      <c r="O81" s="136">
        <v>1396.26</v>
      </c>
      <c r="P81" s="136">
        <v>-110289.80364847451</v>
      </c>
      <c r="Q81" s="136">
        <v>5585.04</v>
      </c>
      <c r="R81" s="317">
        <f t="shared" si="3"/>
        <v>-550862.87613785232</v>
      </c>
      <c r="S81" s="315">
        <f>LisäyksetVähennykset[[#This Row],[Lisäykset yhteensä ]]+LisäyksetVähennykset[[#This Row],[Vähennykset yhteensä ]]</f>
        <v>-1535815.1211378523</v>
      </c>
      <c r="T81" s="119"/>
    </row>
    <row r="82" spans="1:20" s="51" customFormat="1" x14ac:dyDescent="0.25">
      <c r="A82" s="294">
        <v>235</v>
      </c>
      <c r="B82" s="294" t="s">
        <v>94</v>
      </c>
      <c r="C82" s="448">
        <v>-18523.96</v>
      </c>
      <c r="D82" s="136">
        <v>-18523.96</v>
      </c>
      <c r="E82" s="136">
        <v>-18523.96</v>
      </c>
      <c r="F82" s="136">
        <v>-18523.96</v>
      </c>
      <c r="G82" s="136">
        <v>-41729.799999999996</v>
      </c>
      <c r="H82" s="136">
        <v>-508.90000000000003</v>
      </c>
      <c r="I82" s="136">
        <v>-197249.63999999998</v>
      </c>
      <c r="J82" s="136">
        <v>-380609.32640000002</v>
      </c>
      <c r="K82" s="136">
        <v>-12926.06</v>
      </c>
      <c r="L82" s="316">
        <f>SUM(LisäyksetVähennykset[[#This Row],[Kuntien yhdistymisavustus (-1,82 €/as)]:[Eläketukivähennys (-1,27 €/as)]])</f>
        <v>-707119.56640000001</v>
      </c>
      <c r="M82" s="302">
        <v>-66218</v>
      </c>
      <c r="N82" s="38">
        <v>-383247.70536642754</v>
      </c>
      <c r="O82" s="136">
        <v>916.02</v>
      </c>
      <c r="P82" s="136">
        <v>-21522.004490942032</v>
      </c>
      <c r="Q82" s="136">
        <v>3664.08</v>
      </c>
      <c r="R82" s="317">
        <f t="shared" si="3"/>
        <v>-466407.60985736956</v>
      </c>
      <c r="S82" s="315">
        <f>LisäyksetVähennykset[[#This Row],[Lisäykset yhteensä ]]+LisäyksetVähennykset[[#This Row],[Vähennykset yhteensä ]]</f>
        <v>-1173527.1762573696</v>
      </c>
      <c r="T82" s="119"/>
    </row>
    <row r="83" spans="1:20" s="51" customFormat="1" x14ac:dyDescent="0.25">
      <c r="A83" s="294">
        <v>236</v>
      </c>
      <c r="B83" s="294" t="s">
        <v>95</v>
      </c>
      <c r="C83" s="448">
        <v>-7694.96</v>
      </c>
      <c r="D83" s="136">
        <v>-7694.96</v>
      </c>
      <c r="E83" s="136">
        <v>-7694.96</v>
      </c>
      <c r="F83" s="136">
        <v>-7694.96</v>
      </c>
      <c r="G83" s="136">
        <v>-17334.8</v>
      </c>
      <c r="H83" s="136">
        <v>-211.4</v>
      </c>
      <c r="I83" s="136">
        <v>-81938.64</v>
      </c>
      <c r="J83" s="136">
        <v>-65663.264999999999</v>
      </c>
      <c r="K83" s="136">
        <v>-5369.56</v>
      </c>
      <c r="L83" s="316">
        <f>SUM(LisäyksetVähennykset[[#This Row],[Kuntien yhdistymisavustus (-1,82 €/as)]:[Eläketukivähennys (-1,27 €/as)]])</f>
        <v>-201297.505</v>
      </c>
      <c r="M83" s="302">
        <v>-23093</v>
      </c>
      <c r="N83" s="38">
        <v>2179.7030146736652</v>
      </c>
      <c r="O83" s="136">
        <v>380.52</v>
      </c>
      <c r="P83" s="136">
        <v>-35653.570652235518</v>
      </c>
      <c r="Q83" s="136">
        <v>1522.08</v>
      </c>
      <c r="R83" s="317">
        <f t="shared" si="3"/>
        <v>-54664.267637561847</v>
      </c>
      <c r="S83" s="315">
        <f>LisäyksetVähennykset[[#This Row],[Lisäykset yhteensä ]]+LisäyksetVähennykset[[#This Row],[Vähennykset yhteensä ]]</f>
        <v>-255961.77263756184</v>
      </c>
      <c r="T83" s="119"/>
    </row>
    <row r="84" spans="1:20" s="51" customFormat="1" x14ac:dyDescent="0.25">
      <c r="A84" s="294">
        <v>239</v>
      </c>
      <c r="B84" s="294" t="s">
        <v>96</v>
      </c>
      <c r="C84" s="448">
        <v>-3922.1</v>
      </c>
      <c r="D84" s="136">
        <v>-3922.1</v>
      </c>
      <c r="E84" s="136">
        <v>-3922.1</v>
      </c>
      <c r="F84" s="136">
        <v>-3922.1</v>
      </c>
      <c r="G84" s="136">
        <v>-8835.5</v>
      </c>
      <c r="H84" s="136">
        <v>-107.75</v>
      </c>
      <c r="I84" s="136">
        <v>-41763.9</v>
      </c>
      <c r="J84" s="136">
        <v>-67414.52</v>
      </c>
      <c r="K84" s="136">
        <v>-2736.85</v>
      </c>
      <c r="L84" s="316">
        <f>SUM(LisäyksetVähennykset[[#This Row],[Kuntien yhdistymisavustus (-1,82 €/as)]:[Eläketukivähennys (-1,27 €/as)]])</f>
        <v>-136546.92000000001</v>
      </c>
      <c r="M84" s="302">
        <v>21867</v>
      </c>
      <c r="N84" s="38">
        <v>-73467.488254898228</v>
      </c>
      <c r="O84" s="136">
        <v>193.95</v>
      </c>
      <c r="P84" s="136">
        <v>-11689.349516808481</v>
      </c>
      <c r="Q84" s="136">
        <v>775.8</v>
      </c>
      <c r="R84" s="317">
        <f t="shared" si="3"/>
        <v>-62320.087771706705</v>
      </c>
      <c r="S84" s="315">
        <f>LisäyksetVähennykset[[#This Row],[Lisäykset yhteensä ]]+LisäyksetVähennykset[[#This Row],[Vähennykset yhteensä ]]</f>
        <v>-198867.00777170673</v>
      </c>
      <c r="T84" s="119"/>
    </row>
    <row r="85" spans="1:20" s="51" customFormat="1" x14ac:dyDescent="0.25">
      <c r="A85" s="294">
        <v>240</v>
      </c>
      <c r="B85" s="294" t="s">
        <v>97</v>
      </c>
      <c r="C85" s="448">
        <v>-37195.340000000004</v>
      </c>
      <c r="D85" s="136">
        <v>-37195.340000000004</v>
      </c>
      <c r="E85" s="136">
        <v>-37195.340000000004</v>
      </c>
      <c r="F85" s="136">
        <v>-37195.340000000004</v>
      </c>
      <c r="G85" s="136">
        <v>-83791.7</v>
      </c>
      <c r="H85" s="136">
        <v>-1021.85</v>
      </c>
      <c r="I85" s="136">
        <v>-396069.06</v>
      </c>
      <c r="J85" s="136">
        <v>-1485595.7381500001</v>
      </c>
      <c r="K85" s="136">
        <v>-25954.99</v>
      </c>
      <c r="L85" s="316">
        <f>SUM(LisäyksetVähennykset[[#This Row],[Kuntien yhdistymisavustus (-1,82 €/as)]:[Eläketukivähennys (-1,27 €/as)]])</f>
        <v>-2141214.6981500005</v>
      </c>
      <c r="M85" s="302">
        <v>232014</v>
      </c>
      <c r="N85" s="38">
        <v>-426000.61026203632</v>
      </c>
      <c r="O85" s="136">
        <v>1839.33</v>
      </c>
      <c r="P85" s="136">
        <v>101797.54154330323</v>
      </c>
      <c r="Q85" s="136">
        <v>7357.32</v>
      </c>
      <c r="R85" s="317">
        <f t="shared" si="3"/>
        <v>-82992.418718733097</v>
      </c>
      <c r="S85" s="315">
        <f>LisäyksetVähennykset[[#This Row],[Lisäykset yhteensä ]]+LisäyksetVähennykset[[#This Row],[Vähennykset yhteensä ]]</f>
        <v>-2224207.1168687334</v>
      </c>
      <c r="T85" s="119"/>
    </row>
    <row r="86" spans="1:20" s="51" customFormat="1" x14ac:dyDescent="0.25">
      <c r="A86" s="294">
        <v>241</v>
      </c>
      <c r="B86" s="294" t="s">
        <v>98</v>
      </c>
      <c r="C86" s="448">
        <v>-14530.880000000001</v>
      </c>
      <c r="D86" s="136">
        <v>-14530.880000000001</v>
      </c>
      <c r="E86" s="136">
        <v>-14530.880000000001</v>
      </c>
      <c r="F86" s="136">
        <v>-14530.880000000001</v>
      </c>
      <c r="G86" s="136">
        <v>-32734.399999999998</v>
      </c>
      <c r="H86" s="136">
        <v>-399.20000000000005</v>
      </c>
      <c r="I86" s="136">
        <v>-154729.91999999998</v>
      </c>
      <c r="J86" s="136">
        <v>-167324.44</v>
      </c>
      <c r="K86" s="136">
        <v>-10139.68</v>
      </c>
      <c r="L86" s="316">
        <f>SUM(LisäyksetVähennykset[[#This Row],[Kuntien yhdistymisavustus (-1,82 €/as)]:[Eläketukivähennys (-1,27 €/as)]])</f>
        <v>-423451.16</v>
      </c>
      <c r="M86" s="302">
        <v>199799</v>
      </c>
      <c r="N86" s="38">
        <v>-51259.728174732998</v>
      </c>
      <c r="O86" s="136">
        <v>718.56</v>
      </c>
      <c r="P86" s="136">
        <v>28371.643273536101</v>
      </c>
      <c r="Q86" s="136">
        <v>2874.24</v>
      </c>
      <c r="R86" s="317">
        <f t="shared" si="3"/>
        <v>180503.71509880311</v>
      </c>
      <c r="S86" s="315">
        <f>LisäyksetVähennykset[[#This Row],[Lisäykset yhteensä ]]+LisäyksetVähennykset[[#This Row],[Vähennykset yhteensä ]]</f>
        <v>-242947.44490119687</v>
      </c>
      <c r="T86" s="119"/>
    </row>
    <row r="87" spans="1:20" s="51" customFormat="1" x14ac:dyDescent="0.25">
      <c r="A87" s="294">
        <v>244</v>
      </c>
      <c r="B87" s="294" t="s">
        <v>99</v>
      </c>
      <c r="C87" s="448">
        <v>-34208.720000000001</v>
      </c>
      <c r="D87" s="136">
        <v>-34208.720000000001</v>
      </c>
      <c r="E87" s="136">
        <v>-34208.720000000001</v>
      </c>
      <c r="F87" s="136">
        <v>-34208.720000000001</v>
      </c>
      <c r="G87" s="136">
        <v>-77063.599999999991</v>
      </c>
      <c r="H87" s="136">
        <v>-939.80000000000007</v>
      </c>
      <c r="I87" s="136">
        <v>-364266.48</v>
      </c>
      <c r="J87" s="136">
        <v>-442921.84749999997</v>
      </c>
      <c r="K87" s="136">
        <v>-23870.920000000002</v>
      </c>
      <c r="L87" s="316">
        <f>SUM(LisäyksetVähennykset[[#This Row],[Kuntien yhdistymisavustus (-1,82 €/as)]:[Eläketukivähennys (-1,27 €/as)]])</f>
        <v>-1045897.5275</v>
      </c>
      <c r="M87" s="302">
        <v>263490</v>
      </c>
      <c r="N87" s="38">
        <v>-424852.51182803884</v>
      </c>
      <c r="O87" s="136">
        <v>1691.6399999999999</v>
      </c>
      <c r="P87" s="136">
        <v>97870.917386140514</v>
      </c>
      <c r="Q87" s="136">
        <v>6766.5599999999995</v>
      </c>
      <c r="R87" s="317">
        <f t="shared" si="3"/>
        <v>-55033.394441898316</v>
      </c>
      <c r="S87" s="315">
        <f>LisäyksetVähennykset[[#This Row],[Lisäykset yhteensä ]]+LisäyksetVähennykset[[#This Row],[Vähennykset yhteensä ]]</f>
        <v>-1100930.9219418983</v>
      </c>
      <c r="T87" s="119"/>
    </row>
    <row r="88" spans="1:20" s="51" customFormat="1" x14ac:dyDescent="0.25">
      <c r="A88" s="294">
        <v>245</v>
      </c>
      <c r="B88" s="294" t="s">
        <v>100</v>
      </c>
      <c r="C88" s="448">
        <v>-67531.100000000006</v>
      </c>
      <c r="D88" s="136">
        <v>-67531.100000000006</v>
      </c>
      <c r="E88" s="136">
        <v>-67531.100000000006</v>
      </c>
      <c r="F88" s="136">
        <v>-67531.100000000006</v>
      </c>
      <c r="G88" s="136">
        <v>-152130.5</v>
      </c>
      <c r="H88" s="136">
        <v>-1855.25</v>
      </c>
      <c r="I88" s="136">
        <v>-719094.89999999991</v>
      </c>
      <c r="J88" s="136">
        <v>-4175835.1488000001</v>
      </c>
      <c r="K88" s="136">
        <v>-47123.35</v>
      </c>
      <c r="L88" s="316">
        <f>SUM(LisäyksetVähennykset[[#This Row],[Kuntien yhdistymisavustus (-1,82 €/as)]:[Eläketukivähennys (-1,27 €/as)]])</f>
        <v>-5366163.5487999991</v>
      </c>
      <c r="M88" s="302">
        <v>-804283</v>
      </c>
      <c r="N88" s="38">
        <v>-443347.14522340149</v>
      </c>
      <c r="O88" s="136">
        <v>3339.45</v>
      </c>
      <c r="P88" s="136">
        <v>-153704.06522452366</v>
      </c>
      <c r="Q88" s="136">
        <v>13357.8</v>
      </c>
      <c r="R88" s="317">
        <f t="shared" si="3"/>
        <v>-1384636.9604479251</v>
      </c>
      <c r="S88" s="315">
        <f>LisäyksetVähennykset[[#This Row],[Lisäykset yhteensä ]]+LisäyksetVähennykset[[#This Row],[Vähennykset yhteensä ]]</f>
        <v>-6750800.5092479242</v>
      </c>
      <c r="T88" s="119"/>
    </row>
    <row r="89" spans="1:20" s="51" customFormat="1" x14ac:dyDescent="0.25">
      <c r="A89" s="294">
        <v>249</v>
      </c>
      <c r="B89" s="294" t="s">
        <v>101</v>
      </c>
      <c r="C89" s="448">
        <v>-17264.52</v>
      </c>
      <c r="D89" s="136">
        <v>-17264.52</v>
      </c>
      <c r="E89" s="136">
        <v>-17264.52</v>
      </c>
      <c r="F89" s="136">
        <v>-17264.52</v>
      </c>
      <c r="G89" s="136">
        <v>-38892.6</v>
      </c>
      <c r="H89" s="136">
        <v>-474.3</v>
      </c>
      <c r="I89" s="136">
        <v>-183838.68</v>
      </c>
      <c r="J89" s="136">
        <v>-451040.76</v>
      </c>
      <c r="K89" s="136">
        <v>-12047.22</v>
      </c>
      <c r="L89" s="316">
        <f>SUM(LisäyksetVähennykset[[#This Row],[Kuntien yhdistymisavustus (-1,82 €/as)]:[Eläketukivähennys (-1,27 €/as)]])</f>
        <v>-755351.6399999999</v>
      </c>
      <c r="M89" s="302">
        <v>189982</v>
      </c>
      <c r="N89" s="38">
        <v>817469.7983167842</v>
      </c>
      <c r="O89" s="136">
        <v>853.74</v>
      </c>
      <c r="P89" s="136">
        <v>11363.020061339732</v>
      </c>
      <c r="Q89" s="136">
        <v>3414.96</v>
      </c>
      <c r="R89" s="317">
        <f t="shared" si="3"/>
        <v>1023083.5183781239</v>
      </c>
      <c r="S89" s="315">
        <f>LisäyksetVähennykset[[#This Row],[Lisäykset yhteensä ]]+LisäyksetVähennykset[[#This Row],[Vähennykset yhteensä ]]</f>
        <v>267731.87837812398</v>
      </c>
      <c r="T89" s="119"/>
    </row>
    <row r="90" spans="1:20" s="51" customFormat="1" x14ac:dyDescent="0.25">
      <c r="A90" s="294">
        <v>250</v>
      </c>
      <c r="B90" s="294" t="s">
        <v>102</v>
      </c>
      <c r="C90" s="448">
        <v>-3316.04</v>
      </c>
      <c r="D90" s="136">
        <v>-3316.04</v>
      </c>
      <c r="E90" s="136">
        <v>-3316.04</v>
      </c>
      <c r="F90" s="136">
        <v>-3316.04</v>
      </c>
      <c r="G90" s="136">
        <v>-7470.1999999999989</v>
      </c>
      <c r="H90" s="136">
        <v>-91.100000000000009</v>
      </c>
      <c r="I90" s="136">
        <v>-35310.36</v>
      </c>
      <c r="J90" s="136">
        <v>-37323.504999999997</v>
      </c>
      <c r="K90" s="136">
        <v>-2313.94</v>
      </c>
      <c r="L90" s="316">
        <f>SUM(LisäyksetVähennykset[[#This Row],[Kuntien yhdistymisavustus (-1,82 €/as)]:[Eläketukivähennys (-1,27 €/as)]])</f>
        <v>-95773.264999999999</v>
      </c>
      <c r="M90" s="302">
        <v>-6236</v>
      </c>
      <c r="N90" s="38">
        <v>82427.222363145091</v>
      </c>
      <c r="O90" s="136">
        <v>163.98</v>
      </c>
      <c r="P90" s="136">
        <v>-8920.7782128857161</v>
      </c>
      <c r="Q90" s="136">
        <v>655.92</v>
      </c>
      <c r="R90" s="317">
        <f t="shared" si="3"/>
        <v>68090.344150259363</v>
      </c>
      <c r="S90" s="315">
        <f>LisäyksetVähennykset[[#This Row],[Lisäykset yhteensä ]]+LisäyksetVähennykset[[#This Row],[Vähennykset yhteensä ]]</f>
        <v>-27682.920849740636</v>
      </c>
      <c r="T90" s="119"/>
    </row>
    <row r="91" spans="1:20" s="51" customFormat="1" x14ac:dyDescent="0.25">
      <c r="A91" s="294">
        <v>256</v>
      </c>
      <c r="B91" s="294" t="s">
        <v>103</v>
      </c>
      <c r="C91" s="448">
        <v>-2906.54</v>
      </c>
      <c r="D91" s="136">
        <v>-2906.54</v>
      </c>
      <c r="E91" s="136">
        <v>-2906.54</v>
      </c>
      <c r="F91" s="136">
        <v>-2906.54</v>
      </c>
      <c r="G91" s="136">
        <v>-6547.7</v>
      </c>
      <c r="H91" s="136">
        <v>-79.850000000000009</v>
      </c>
      <c r="I91" s="136">
        <v>-30949.859999999997</v>
      </c>
      <c r="J91" s="136">
        <v>-16732.91</v>
      </c>
      <c r="K91" s="136">
        <v>-2028.19</v>
      </c>
      <c r="L91" s="316">
        <f>SUM(LisäyksetVähennykset[[#This Row],[Kuntien yhdistymisavustus (-1,82 €/as)]:[Eläketukivähennys (-1,27 €/as)]])</f>
        <v>-67964.67</v>
      </c>
      <c r="M91" s="302">
        <v>96914</v>
      </c>
      <c r="N91" s="38">
        <v>7985.6874549118802</v>
      </c>
      <c r="O91" s="136">
        <v>143.72999999999999</v>
      </c>
      <c r="P91" s="136">
        <v>-13799.397084791897</v>
      </c>
      <c r="Q91" s="136">
        <v>574.91999999999996</v>
      </c>
      <c r="R91" s="317">
        <f t="shared" si="3"/>
        <v>91818.940370119977</v>
      </c>
      <c r="S91" s="315">
        <f>LisäyksetVähennykset[[#This Row],[Lisäykset yhteensä ]]+LisäyksetVähennykset[[#This Row],[Vähennykset yhteensä ]]</f>
        <v>23854.270370119979</v>
      </c>
      <c r="T91" s="119"/>
    </row>
    <row r="92" spans="1:20" s="51" customFormat="1" x14ac:dyDescent="0.25">
      <c r="A92" s="294">
        <v>257</v>
      </c>
      <c r="B92" s="294" t="s">
        <v>104</v>
      </c>
      <c r="C92" s="448">
        <v>-72949.240000000005</v>
      </c>
      <c r="D92" s="136">
        <v>-72949.240000000005</v>
      </c>
      <c r="E92" s="136">
        <v>-72949.240000000005</v>
      </c>
      <c r="F92" s="136">
        <v>-72949.240000000005</v>
      </c>
      <c r="G92" s="136">
        <v>-164336.19999999998</v>
      </c>
      <c r="H92" s="136">
        <v>-2004.1000000000001</v>
      </c>
      <c r="I92" s="136">
        <v>-776789.15999999992</v>
      </c>
      <c r="J92" s="136">
        <v>-2410223.7937500002</v>
      </c>
      <c r="K92" s="136">
        <v>-50904.14</v>
      </c>
      <c r="L92" s="316">
        <f>SUM(LisäyksetVähennykset[[#This Row],[Kuntien yhdistymisavustus (-1,82 €/as)]:[Eläketukivähennys (-1,27 €/as)]])</f>
        <v>-3696054.3537500002</v>
      </c>
      <c r="M92" s="302">
        <v>95527</v>
      </c>
      <c r="N92" s="38">
        <v>-115756.35312727839</v>
      </c>
      <c r="O92" s="136">
        <v>3607.3799999999997</v>
      </c>
      <c r="P92" s="136">
        <v>-88794.180986083287</v>
      </c>
      <c r="Q92" s="136">
        <v>14429.519999999999</v>
      </c>
      <c r="R92" s="317">
        <f t="shared" si="3"/>
        <v>-90986.634113361666</v>
      </c>
      <c r="S92" s="315">
        <f>LisäyksetVähennykset[[#This Row],[Lisäykset yhteensä ]]+LisäyksetVähennykset[[#This Row],[Vähennykset yhteensä ]]</f>
        <v>-3787040.9878633618</v>
      </c>
      <c r="T92" s="119"/>
    </row>
    <row r="93" spans="1:20" s="51" customFormat="1" x14ac:dyDescent="0.25">
      <c r="A93" s="294">
        <v>260</v>
      </c>
      <c r="B93" s="294" t="s">
        <v>105</v>
      </c>
      <c r="C93" s="448">
        <v>-18078.060000000001</v>
      </c>
      <c r="D93" s="136">
        <v>-18078.060000000001</v>
      </c>
      <c r="E93" s="136">
        <v>-18078.060000000001</v>
      </c>
      <c r="F93" s="136">
        <v>-18078.060000000001</v>
      </c>
      <c r="G93" s="136">
        <v>-40725.299999999996</v>
      </c>
      <c r="H93" s="136">
        <v>-496.65000000000003</v>
      </c>
      <c r="I93" s="136">
        <v>-192501.53999999998</v>
      </c>
      <c r="J93" s="136">
        <v>-322191.20750000002</v>
      </c>
      <c r="K93" s="136">
        <v>-12614.91</v>
      </c>
      <c r="L93" s="316">
        <f>SUM(LisäyksetVähennykset[[#This Row],[Kuntien yhdistymisavustus (-1,82 €/as)]:[Eläketukivähennys (-1,27 €/as)]])</f>
        <v>-640841.84750000003</v>
      </c>
      <c r="M93" s="302">
        <v>489326</v>
      </c>
      <c r="N93" s="38">
        <v>-56715.478827808052</v>
      </c>
      <c r="O93" s="136">
        <v>893.96999999999991</v>
      </c>
      <c r="P93" s="136">
        <v>67024.574248036442</v>
      </c>
      <c r="Q93" s="136">
        <v>3575.8799999999997</v>
      </c>
      <c r="R93" s="317">
        <f t="shared" si="3"/>
        <v>504104.94542022835</v>
      </c>
      <c r="S93" s="315">
        <f>LisäyksetVähennykset[[#This Row],[Lisäykset yhteensä ]]+LisäyksetVähennykset[[#This Row],[Vähennykset yhteensä ]]</f>
        <v>-136736.90207977168</v>
      </c>
      <c r="T93" s="119"/>
    </row>
    <row r="94" spans="1:20" s="51" customFormat="1" x14ac:dyDescent="0.25">
      <c r="A94" s="294">
        <v>261</v>
      </c>
      <c r="B94" s="294" t="s">
        <v>106</v>
      </c>
      <c r="C94" s="448">
        <v>-11713.52</v>
      </c>
      <c r="D94" s="136">
        <v>-11713.52</v>
      </c>
      <c r="E94" s="136">
        <v>-11713.52</v>
      </c>
      <c r="F94" s="136">
        <v>-11713.52</v>
      </c>
      <c r="G94" s="136">
        <v>-26387.599999999999</v>
      </c>
      <c r="H94" s="136">
        <v>-321.8</v>
      </c>
      <c r="I94" s="136">
        <v>-124729.68</v>
      </c>
      <c r="J94" s="136">
        <v>-147107.7825</v>
      </c>
      <c r="K94" s="136">
        <v>-8173.72</v>
      </c>
      <c r="L94" s="316">
        <f>SUM(LisäyksetVähennykset[[#This Row],[Kuntien yhdistymisavustus (-1,82 €/as)]:[Eläketukivähennys (-1,27 €/as)]])</f>
        <v>-353574.66249999998</v>
      </c>
      <c r="M94" s="302">
        <v>76130</v>
      </c>
      <c r="N94" s="38">
        <v>194464.53024873324</v>
      </c>
      <c r="O94" s="136">
        <v>579.24</v>
      </c>
      <c r="P94" s="136">
        <v>-86801.593325128444</v>
      </c>
      <c r="Q94" s="136">
        <v>2316.96</v>
      </c>
      <c r="R94" s="317">
        <f t="shared" si="3"/>
        <v>186689.13692360479</v>
      </c>
      <c r="S94" s="315">
        <f>LisäyksetVähennykset[[#This Row],[Lisäykset yhteensä ]]+LisäyksetVähennykset[[#This Row],[Vähennykset yhteensä ]]</f>
        <v>-166885.52557639519</v>
      </c>
      <c r="T94" s="119"/>
    </row>
    <row r="95" spans="1:20" s="51" customFormat="1" x14ac:dyDescent="0.25">
      <c r="A95" s="294">
        <v>263</v>
      </c>
      <c r="B95" s="294" t="s">
        <v>107</v>
      </c>
      <c r="C95" s="448">
        <v>-14294.28</v>
      </c>
      <c r="D95" s="136">
        <v>-14294.28</v>
      </c>
      <c r="E95" s="136">
        <v>-14294.28</v>
      </c>
      <c r="F95" s="136">
        <v>-14294.28</v>
      </c>
      <c r="G95" s="136">
        <v>-32201.399999999998</v>
      </c>
      <c r="H95" s="136">
        <v>-392.70000000000005</v>
      </c>
      <c r="I95" s="136">
        <v>-152210.51999999999</v>
      </c>
      <c r="J95" s="136">
        <v>-266267.88</v>
      </c>
      <c r="K95" s="136">
        <v>-9974.58</v>
      </c>
      <c r="L95" s="316">
        <f>SUM(LisäyksetVähennykset[[#This Row],[Kuntien yhdistymisavustus (-1,82 €/as)]:[Eläketukivähennys (-1,27 €/as)]])</f>
        <v>-518224.2</v>
      </c>
      <c r="M95" s="302">
        <v>232429</v>
      </c>
      <c r="N95" s="38">
        <v>168045.4978406094</v>
      </c>
      <c r="O95" s="136">
        <v>706.86</v>
      </c>
      <c r="P95" s="136">
        <v>42870.601252011533</v>
      </c>
      <c r="Q95" s="136">
        <v>2827.44</v>
      </c>
      <c r="R95" s="317">
        <f t="shared" si="3"/>
        <v>446879.39909262094</v>
      </c>
      <c r="S95" s="315">
        <f>LisäyksetVähennykset[[#This Row],[Lisäykset yhteensä ]]+LisäyksetVähennykset[[#This Row],[Vähennykset yhteensä ]]</f>
        <v>-71344.800907379074</v>
      </c>
      <c r="T95" s="119"/>
    </row>
    <row r="96" spans="1:20" s="51" customFormat="1" x14ac:dyDescent="0.25">
      <c r="A96" s="294">
        <v>265</v>
      </c>
      <c r="B96" s="294" t="s">
        <v>108</v>
      </c>
      <c r="C96" s="448">
        <v>-2014.74</v>
      </c>
      <c r="D96" s="136">
        <v>-2014.74</v>
      </c>
      <c r="E96" s="136">
        <v>-2014.74</v>
      </c>
      <c r="F96" s="136">
        <v>-2014.74</v>
      </c>
      <c r="G96" s="136">
        <v>-4538.7</v>
      </c>
      <c r="H96" s="136">
        <v>-55.35</v>
      </c>
      <c r="I96" s="136">
        <v>-21453.66</v>
      </c>
      <c r="J96" s="136">
        <v>-41033.415000000001</v>
      </c>
      <c r="K96" s="136">
        <v>-1405.89</v>
      </c>
      <c r="L96" s="316">
        <f>SUM(LisäyksetVähennykset[[#This Row],[Kuntien yhdistymisavustus (-1,82 €/as)]:[Eläketukivähennys (-1,27 €/as)]])</f>
        <v>-76545.974999999991</v>
      </c>
      <c r="M96" s="302">
        <v>43455</v>
      </c>
      <c r="N96" s="38">
        <v>8762.558215379715</v>
      </c>
      <c r="O96" s="136">
        <v>99.63</v>
      </c>
      <c r="P96" s="136">
        <v>-8656.9930003537011</v>
      </c>
      <c r="Q96" s="136">
        <v>398.52</v>
      </c>
      <c r="R96" s="317">
        <f t="shared" si="3"/>
        <v>44058.715215026008</v>
      </c>
      <c r="S96" s="315">
        <f>LisäyksetVähennykset[[#This Row],[Lisäykset yhteensä ]]+LisäyksetVähennykset[[#This Row],[Vähennykset yhteensä ]]</f>
        <v>-32487.259784973983</v>
      </c>
      <c r="T96" s="119"/>
    </row>
    <row r="97" spans="1:20" s="51" customFormat="1" x14ac:dyDescent="0.25">
      <c r="A97" s="294">
        <v>271</v>
      </c>
      <c r="B97" s="294" t="s">
        <v>109</v>
      </c>
      <c r="C97" s="448">
        <v>-12763.66</v>
      </c>
      <c r="D97" s="136">
        <v>-12763.66</v>
      </c>
      <c r="E97" s="136">
        <v>-12763.66</v>
      </c>
      <c r="F97" s="136">
        <v>-12763.66</v>
      </c>
      <c r="G97" s="136">
        <v>-28753.3</v>
      </c>
      <c r="H97" s="136">
        <v>-350.65000000000003</v>
      </c>
      <c r="I97" s="136">
        <v>-135911.94</v>
      </c>
      <c r="J97" s="136">
        <v>-278531.23249999998</v>
      </c>
      <c r="K97" s="136">
        <v>-8906.51</v>
      </c>
      <c r="L97" s="316">
        <f>SUM(LisäyksetVähennykset[[#This Row],[Kuntien yhdistymisavustus (-1,82 €/as)]:[Eläketukivähennys (-1,27 €/as)]])</f>
        <v>-503508.27249999996</v>
      </c>
      <c r="M97" s="302">
        <v>41830</v>
      </c>
      <c r="N97" s="38">
        <v>-17435.946478638798</v>
      </c>
      <c r="O97" s="136">
        <v>631.16999999999996</v>
      </c>
      <c r="P97" s="136">
        <v>29544.070012153243</v>
      </c>
      <c r="Q97" s="136">
        <v>2524.6799999999998</v>
      </c>
      <c r="R97" s="317">
        <f t="shared" si="3"/>
        <v>57093.973533514443</v>
      </c>
      <c r="S97" s="315">
        <f>LisäyksetVähennykset[[#This Row],[Lisäykset yhteensä ]]+LisäyksetVähennykset[[#This Row],[Vähennykset yhteensä ]]</f>
        <v>-446414.29896648554</v>
      </c>
      <c r="T97" s="119"/>
    </row>
    <row r="98" spans="1:20" s="51" customFormat="1" x14ac:dyDescent="0.25">
      <c r="A98" s="294">
        <v>272</v>
      </c>
      <c r="B98" s="294" t="s">
        <v>110</v>
      </c>
      <c r="C98" s="448">
        <v>-86945.040000000008</v>
      </c>
      <c r="D98" s="136">
        <v>-86945.040000000008</v>
      </c>
      <c r="E98" s="136">
        <v>-86945.040000000008</v>
      </c>
      <c r="F98" s="136">
        <v>-86945.040000000008</v>
      </c>
      <c r="G98" s="136">
        <v>-195865.19999999998</v>
      </c>
      <c r="H98" s="136">
        <v>-2388.6</v>
      </c>
      <c r="I98" s="136">
        <v>-925821.36</v>
      </c>
      <c r="J98" s="136">
        <v>-1829757.56</v>
      </c>
      <c r="K98" s="136">
        <v>-60670.44</v>
      </c>
      <c r="L98" s="316">
        <f>SUM(LisäyksetVähennykset[[#This Row],[Kuntien yhdistymisavustus (-1,82 €/as)]:[Eläketukivähennys (-1,27 €/as)]])</f>
        <v>-3362283.32</v>
      </c>
      <c r="M98" s="302">
        <v>1459983</v>
      </c>
      <c r="N98" s="38">
        <v>193897.22869046032</v>
      </c>
      <c r="O98" s="136">
        <v>4299.4799999999996</v>
      </c>
      <c r="P98" s="136">
        <v>-195665.77443768759</v>
      </c>
      <c r="Q98" s="136">
        <v>17197.919999999998</v>
      </c>
      <c r="R98" s="317">
        <f t="shared" si="3"/>
        <v>1479711.8542527726</v>
      </c>
      <c r="S98" s="315">
        <f>LisäyksetVähennykset[[#This Row],[Lisäykset yhteensä ]]+LisäyksetVähennykset[[#This Row],[Vähennykset yhteensä ]]</f>
        <v>-1882571.4657472272</v>
      </c>
      <c r="T98" s="119"/>
    </row>
    <row r="99" spans="1:20" s="51" customFormat="1" x14ac:dyDescent="0.25">
      <c r="A99" s="294">
        <v>273</v>
      </c>
      <c r="B99" s="294" t="s">
        <v>111</v>
      </c>
      <c r="C99" s="448">
        <v>-7143.5</v>
      </c>
      <c r="D99" s="136">
        <v>-7143.5</v>
      </c>
      <c r="E99" s="136">
        <v>-7143.5</v>
      </c>
      <c r="F99" s="136">
        <v>-7143.5</v>
      </c>
      <c r="G99" s="136">
        <v>-16092.499999999998</v>
      </c>
      <c r="H99" s="136">
        <v>-196.25</v>
      </c>
      <c r="I99" s="136">
        <v>-76066.5</v>
      </c>
      <c r="J99" s="136">
        <v>-71899.179999999993</v>
      </c>
      <c r="K99" s="136">
        <v>-4984.75</v>
      </c>
      <c r="L99" s="316">
        <f>SUM(LisäyksetVähennykset[[#This Row],[Kuntien yhdistymisavustus (-1,82 €/as)]:[Eläketukivähennys (-1,27 €/as)]])</f>
        <v>-197813.18</v>
      </c>
      <c r="M99" s="302">
        <v>-16074</v>
      </c>
      <c r="N99" s="38">
        <v>159790.83063413762</v>
      </c>
      <c r="O99" s="136">
        <v>353.25</v>
      </c>
      <c r="P99" s="136">
        <v>3967.8709573483357</v>
      </c>
      <c r="Q99" s="136">
        <v>1413</v>
      </c>
      <c r="R99" s="317">
        <f t="shared" si="3"/>
        <v>149450.95159148594</v>
      </c>
      <c r="S99" s="315">
        <f>LisäyksetVähennykset[[#This Row],[Lisäykset yhteensä ]]+LisäyksetVähennykset[[#This Row],[Vähennykset yhteensä ]]</f>
        <v>-48362.228408514056</v>
      </c>
      <c r="T99" s="119"/>
    </row>
    <row r="100" spans="1:20" s="51" customFormat="1" x14ac:dyDescent="0.25">
      <c r="A100" s="294">
        <v>275</v>
      </c>
      <c r="B100" s="294" t="s">
        <v>112</v>
      </c>
      <c r="C100" s="448">
        <v>-4719.26</v>
      </c>
      <c r="D100" s="136">
        <v>-4719.26</v>
      </c>
      <c r="E100" s="136">
        <v>-4719.26</v>
      </c>
      <c r="F100" s="136">
        <v>-4719.26</v>
      </c>
      <c r="G100" s="136">
        <v>-10631.3</v>
      </c>
      <c r="H100" s="136">
        <v>-129.65</v>
      </c>
      <c r="I100" s="136">
        <v>-50252.34</v>
      </c>
      <c r="J100" s="136">
        <v>-70976.505000000005</v>
      </c>
      <c r="K100" s="136">
        <v>-3293.11</v>
      </c>
      <c r="L100" s="316">
        <f>SUM(LisäyksetVähennykset[[#This Row],[Kuntien yhdistymisavustus (-1,82 €/as)]:[Eläketukivähennys (-1,27 €/as)]])</f>
        <v>-154159.94500000001</v>
      </c>
      <c r="M100" s="302">
        <v>78006</v>
      </c>
      <c r="N100" s="38">
        <v>212913.65034567937</v>
      </c>
      <c r="O100" s="136">
        <v>233.37</v>
      </c>
      <c r="P100" s="136">
        <v>4920.1654554972738</v>
      </c>
      <c r="Q100" s="136">
        <v>933.48</v>
      </c>
      <c r="R100" s="317">
        <f t="shared" si="3"/>
        <v>297006.66580117663</v>
      </c>
      <c r="S100" s="315">
        <f>LisäyksetVähennykset[[#This Row],[Lisäykset yhteensä ]]+LisäyksetVähennykset[[#This Row],[Vähennykset yhteensä ]]</f>
        <v>142846.72080117662</v>
      </c>
      <c r="T100" s="119"/>
    </row>
    <row r="101" spans="1:20" s="51" customFormat="1" x14ac:dyDescent="0.25">
      <c r="A101" s="294">
        <v>276</v>
      </c>
      <c r="B101" s="294" t="s">
        <v>113</v>
      </c>
      <c r="C101" s="448">
        <v>-27039.74</v>
      </c>
      <c r="D101" s="136">
        <v>-27039.74</v>
      </c>
      <c r="E101" s="136">
        <v>-27039.74</v>
      </c>
      <c r="F101" s="136">
        <v>-27039.74</v>
      </c>
      <c r="G101" s="136">
        <v>-60913.7</v>
      </c>
      <c r="H101" s="136">
        <v>-742.85</v>
      </c>
      <c r="I101" s="136">
        <v>-287928.65999999997</v>
      </c>
      <c r="J101" s="136">
        <v>-507113.76</v>
      </c>
      <c r="K101" s="136">
        <v>-18868.39</v>
      </c>
      <c r="L101" s="316">
        <f>SUM(LisäyksetVähennykset[[#This Row],[Kuntien yhdistymisavustus (-1,82 €/as)]:[Eläketukivähennys (-1,27 €/as)]])</f>
        <v>-983726.32</v>
      </c>
      <c r="M101" s="302">
        <v>96865</v>
      </c>
      <c r="N101" s="38">
        <v>-31189.175071258098</v>
      </c>
      <c r="O101" s="136">
        <v>1337.1299999999999</v>
      </c>
      <c r="P101" s="136">
        <v>74923.860913166514</v>
      </c>
      <c r="Q101" s="136">
        <v>5348.5199999999995</v>
      </c>
      <c r="R101" s="317">
        <f t="shared" si="3"/>
        <v>147285.33584190841</v>
      </c>
      <c r="S101" s="315">
        <f>LisäyksetVähennykset[[#This Row],[Lisäykset yhteensä ]]+LisäyksetVähennykset[[#This Row],[Vähennykset yhteensä ]]</f>
        <v>-836440.98415809148</v>
      </c>
      <c r="T101" s="119"/>
    </row>
    <row r="102" spans="1:20" s="51" customFormat="1" x14ac:dyDescent="0.25">
      <c r="A102" s="294">
        <v>280</v>
      </c>
      <c r="B102" s="294" t="s">
        <v>114</v>
      </c>
      <c r="C102" s="448">
        <v>-3763.76</v>
      </c>
      <c r="D102" s="136">
        <v>-3763.76</v>
      </c>
      <c r="E102" s="136">
        <v>-3763.76</v>
      </c>
      <c r="F102" s="136">
        <v>-3763.76</v>
      </c>
      <c r="G102" s="136">
        <v>-8478.7999999999993</v>
      </c>
      <c r="H102" s="136">
        <v>-103.4</v>
      </c>
      <c r="I102" s="136">
        <v>-40077.839999999997</v>
      </c>
      <c r="J102" s="136">
        <v>-27230.154999999999</v>
      </c>
      <c r="K102" s="136">
        <v>-2626.36</v>
      </c>
      <c r="L102" s="316">
        <f>SUM(LisäyksetVähennykset[[#This Row],[Kuntien yhdistymisavustus (-1,82 €/as)]:[Eläketukivähennys (-1,27 €/as)]])</f>
        <v>-93571.595000000001</v>
      </c>
      <c r="M102" s="302">
        <v>-47819</v>
      </c>
      <c r="N102" s="38">
        <v>307910.79896049667</v>
      </c>
      <c r="O102" s="136">
        <v>186.12</v>
      </c>
      <c r="P102" s="136">
        <v>-33676.144296082806</v>
      </c>
      <c r="Q102" s="136">
        <v>744.48</v>
      </c>
      <c r="R102" s="317">
        <f t="shared" si="3"/>
        <v>227346.25466441386</v>
      </c>
      <c r="S102" s="315">
        <f>LisäyksetVähennykset[[#This Row],[Lisäykset yhteensä ]]+LisäyksetVähennykset[[#This Row],[Vähennykset yhteensä ]]</f>
        <v>133774.65966441386</v>
      </c>
      <c r="T102" s="119"/>
    </row>
    <row r="103" spans="1:20" s="51" customFormat="1" x14ac:dyDescent="0.25">
      <c r="A103" s="294">
        <v>284</v>
      </c>
      <c r="B103" s="294" t="s">
        <v>115</v>
      </c>
      <c r="C103" s="448">
        <v>-4171.4400000000005</v>
      </c>
      <c r="D103" s="136">
        <v>-4171.4400000000005</v>
      </c>
      <c r="E103" s="136">
        <v>-4171.4400000000005</v>
      </c>
      <c r="F103" s="136">
        <v>-4171.4400000000005</v>
      </c>
      <c r="G103" s="136">
        <v>-9397.1999999999989</v>
      </c>
      <c r="H103" s="136">
        <v>-114.60000000000001</v>
      </c>
      <c r="I103" s="136">
        <v>-44418.96</v>
      </c>
      <c r="J103" s="136">
        <v>-53455.58</v>
      </c>
      <c r="K103" s="136">
        <v>-2910.84</v>
      </c>
      <c r="L103" s="316">
        <f>SUM(LisäyksetVähennykset[[#This Row],[Kuntien yhdistymisavustus (-1,82 €/as)]:[Eläketukivähennys (-1,27 €/as)]])</f>
        <v>-126982.93999999999</v>
      </c>
      <c r="M103" s="302">
        <v>-58672</v>
      </c>
      <c r="N103" s="38">
        <v>240131.28113703616</v>
      </c>
      <c r="O103" s="136">
        <v>206.28</v>
      </c>
      <c r="P103" s="136">
        <v>-4412.3156721502673</v>
      </c>
      <c r="Q103" s="136">
        <v>825.12</v>
      </c>
      <c r="R103" s="317">
        <f t="shared" si="3"/>
        <v>178078.36546488589</v>
      </c>
      <c r="S103" s="315">
        <f>LisäyksetVähennykset[[#This Row],[Lisäykset yhteensä ]]+LisäyksetVähennykset[[#This Row],[Vähennykset yhteensä ]]</f>
        <v>51095.425464885906</v>
      </c>
      <c r="T103" s="119"/>
    </row>
    <row r="104" spans="1:20" s="51" customFormat="1" x14ac:dyDescent="0.25">
      <c r="A104" s="294">
        <v>285</v>
      </c>
      <c r="B104" s="294" t="s">
        <v>116</v>
      </c>
      <c r="C104" s="448">
        <v>-94035.760000000009</v>
      </c>
      <c r="D104" s="136">
        <v>-94035.760000000009</v>
      </c>
      <c r="E104" s="136">
        <v>-94035.760000000009</v>
      </c>
      <c r="F104" s="136">
        <v>-94035.760000000009</v>
      </c>
      <c r="G104" s="136">
        <v>-211838.8</v>
      </c>
      <c r="H104" s="136">
        <v>-2583.4</v>
      </c>
      <c r="I104" s="136">
        <v>-1001325.84</v>
      </c>
      <c r="J104" s="136">
        <v>-4559063.3330499995</v>
      </c>
      <c r="K104" s="136">
        <v>-65618.36</v>
      </c>
      <c r="L104" s="316">
        <f>SUM(LisäyksetVähennykset[[#This Row],[Kuntien yhdistymisavustus (-1,82 €/as)]:[Eläketukivähennys (-1,27 €/as)]])</f>
        <v>-6216572.77305</v>
      </c>
      <c r="M104" s="302">
        <v>1472159</v>
      </c>
      <c r="N104" s="38">
        <v>-573075.17887949944</v>
      </c>
      <c r="O104" s="136">
        <v>4650.12</v>
      </c>
      <c r="P104" s="136">
        <v>781250.11828349403</v>
      </c>
      <c r="Q104" s="136">
        <v>18600.48</v>
      </c>
      <c r="R104" s="317">
        <f t="shared" si="3"/>
        <v>1703584.5394039946</v>
      </c>
      <c r="S104" s="315">
        <f>LisäyksetVähennykset[[#This Row],[Lisäykset yhteensä ]]+LisäyksetVähennykset[[#This Row],[Vähennykset yhteensä ]]</f>
        <v>-4512988.2336460054</v>
      </c>
      <c r="T104" s="119"/>
    </row>
    <row r="105" spans="1:20" s="51" customFormat="1" x14ac:dyDescent="0.25">
      <c r="A105" s="294">
        <v>286</v>
      </c>
      <c r="B105" s="294" t="s">
        <v>117</v>
      </c>
      <c r="C105" s="448">
        <v>-147760.34</v>
      </c>
      <c r="D105" s="136">
        <v>-147760.34</v>
      </c>
      <c r="E105" s="136">
        <v>-147760.34</v>
      </c>
      <c r="F105" s="136">
        <v>-147760.34</v>
      </c>
      <c r="G105" s="136">
        <v>-332866.69999999995</v>
      </c>
      <c r="H105" s="136">
        <v>-4059.3500000000004</v>
      </c>
      <c r="I105" s="136">
        <v>-1573404.0599999998</v>
      </c>
      <c r="J105" s="136">
        <v>-4068785.9649</v>
      </c>
      <c r="K105" s="136">
        <v>-103107.49</v>
      </c>
      <c r="L105" s="316">
        <f>SUM(LisäyksetVähennykset[[#This Row],[Kuntien yhdistymisavustus (-1,82 €/as)]:[Eläketukivähennys (-1,27 €/as)]])</f>
        <v>-6673264.9249</v>
      </c>
      <c r="M105" s="302">
        <v>1721663</v>
      </c>
      <c r="N105" s="38">
        <v>-328800.80143755674</v>
      </c>
      <c r="O105" s="136">
        <v>7306.83</v>
      </c>
      <c r="P105" s="136">
        <v>255481.909616975</v>
      </c>
      <c r="Q105" s="136">
        <v>29227.32</v>
      </c>
      <c r="R105" s="317">
        <f t="shared" si="3"/>
        <v>1684878.2581794185</v>
      </c>
      <c r="S105" s="315">
        <f>LisäyksetVähennykset[[#This Row],[Lisäykset yhteensä ]]+LisäyksetVähennykset[[#This Row],[Vähennykset yhteensä ]]</f>
        <v>-4988386.6667205812</v>
      </c>
      <c r="T105" s="119"/>
    </row>
    <row r="106" spans="1:20" s="51" customFormat="1" x14ac:dyDescent="0.25">
      <c r="A106" s="294">
        <v>287</v>
      </c>
      <c r="B106" s="294" t="s">
        <v>118</v>
      </c>
      <c r="C106" s="448">
        <v>-11655.28</v>
      </c>
      <c r="D106" s="136">
        <v>-11655.28</v>
      </c>
      <c r="E106" s="136">
        <v>-11655.28</v>
      </c>
      <c r="F106" s="136">
        <v>-11655.28</v>
      </c>
      <c r="G106" s="136">
        <v>-26256.399999999998</v>
      </c>
      <c r="H106" s="136">
        <v>-320.20000000000005</v>
      </c>
      <c r="I106" s="136">
        <v>-124109.51999999999</v>
      </c>
      <c r="J106" s="136">
        <v>-83116.977499999994</v>
      </c>
      <c r="K106" s="136">
        <v>-8133.08</v>
      </c>
      <c r="L106" s="316">
        <f>SUM(LisäyksetVähennykset[[#This Row],[Kuntien yhdistymisavustus (-1,82 €/as)]:[Eläketukivähennys (-1,27 €/as)]])</f>
        <v>-288557.29749999999</v>
      </c>
      <c r="M106" s="302">
        <v>-114657</v>
      </c>
      <c r="N106" s="38">
        <v>168304.44166308269</v>
      </c>
      <c r="O106" s="136">
        <v>576.36</v>
      </c>
      <c r="P106" s="136">
        <v>-11820.749207567504</v>
      </c>
      <c r="Q106" s="136">
        <v>2305.44</v>
      </c>
      <c r="R106" s="317">
        <f t="shared" si="3"/>
        <v>44708.492455515188</v>
      </c>
      <c r="S106" s="315">
        <f>LisäyksetVähennykset[[#This Row],[Lisäykset yhteensä ]]+LisäyksetVähennykset[[#This Row],[Vähennykset yhteensä ]]</f>
        <v>-243848.80504448479</v>
      </c>
      <c r="T106" s="119"/>
    </row>
    <row r="107" spans="1:20" s="51" customFormat="1" x14ac:dyDescent="0.25">
      <c r="A107" s="294">
        <v>288</v>
      </c>
      <c r="B107" s="294" t="s">
        <v>119</v>
      </c>
      <c r="C107" s="448">
        <v>-11677.12</v>
      </c>
      <c r="D107" s="136">
        <v>-11677.12</v>
      </c>
      <c r="E107" s="136">
        <v>-11677.12</v>
      </c>
      <c r="F107" s="136">
        <v>-11677.12</v>
      </c>
      <c r="G107" s="136">
        <v>-26305.599999999999</v>
      </c>
      <c r="H107" s="136">
        <v>-320.8</v>
      </c>
      <c r="I107" s="136">
        <v>-124342.07999999999</v>
      </c>
      <c r="J107" s="136">
        <v>-61944.559600000001</v>
      </c>
      <c r="K107" s="136">
        <v>-8148.32</v>
      </c>
      <c r="L107" s="316">
        <f>SUM(LisäyksetVähennykset[[#This Row],[Kuntien yhdistymisavustus (-1,82 €/as)]:[Eläketukivähennys (-1,27 €/as)]])</f>
        <v>-267769.83960000001</v>
      </c>
      <c r="M107" s="302">
        <v>-32538</v>
      </c>
      <c r="N107" s="38">
        <v>-40340.352658394724</v>
      </c>
      <c r="O107" s="136">
        <v>577.43999999999994</v>
      </c>
      <c r="P107" s="136">
        <v>-76083.519055661483</v>
      </c>
      <c r="Q107" s="136">
        <v>2309.7599999999998</v>
      </c>
      <c r="R107" s="317">
        <f t="shared" si="3"/>
        <v>-146074.6717140562</v>
      </c>
      <c r="S107" s="315">
        <f>LisäyksetVähennykset[[#This Row],[Lisäykset yhteensä ]]+LisäyksetVähennykset[[#This Row],[Vähennykset yhteensä ]]</f>
        <v>-413844.51131405623</v>
      </c>
      <c r="T107" s="119"/>
    </row>
    <row r="108" spans="1:20" s="51" customFormat="1" x14ac:dyDescent="0.25">
      <c r="A108" s="294">
        <v>290</v>
      </c>
      <c r="B108" s="294" t="s">
        <v>120</v>
      </c>
      <c r="C108" s="448">
        <v>-14636.44</v>
      </c>
      <c r="D108" s="136">
        <v>-14636.44</v>
      </c>
      <c r="E108" s="136">
        <v>-14636.44</v>
      </c>
      <c r="F108" s="136">
        <v>-14636.44</v>
      </c>
      <c r="G108" s="136">
        <v>-32972.199999999997</v>
      </c>
      <c r="H108" s="136">
        <v>-402.1</v>
      </c>
      <c r="I108" s="136">
        <v>-155853.96</v>
      </c>
      <c r="J108" s="136">
        <v>-202301.31</v>
      </c>
      <c r="K108" s="136">
        <v>-10213.34</v>
      </c>
      <c r="L108" s="316">
        <f>SUM(LisäyksetVähennykset[[#This Row],[Kuntien yhdistymisavustus (-1,82 €/as)]:[Eläketukivähennys (-1,27 €/as)]])</f>
        <v>-460288.67</v>
      </c>
      <c r="M108" s="302">
        <v>576522</v>
      </c>
      <c r="N108" s="38">
        <v>45840.179071363062</v>
      </c>
      <c r="O108" s="136">
        <v>723.78</v>
      </c>
      <c r="P108" s="136">
        <v>37511.593809174199</v>
      </c>
      <c r="Q108" s="136">
        <v>2895.12</v>
      </c>
      <c r="R108" s="317">
        <f t="shared" si="3"/>
        <v>663492.67288053723</v>
      </c>
      <c r="S108" s="315">
        <f>LisäyksetVähennykset[[#This Row],[Lisäykset yhteensä ]]+LisäyksetVähennykset[[#This Row],[Vähennykset yhteensä ]]</f>
        <v>203204.00288053724</v>
      </c>
      <c r="T108" s="119"/>
    </row>
    <row r="109" spans="1:20" s="51" customFormat="1" x14ac:dyDescent="0.25">
      <c r="A109" s="294">
        <v>291</v>
      </c>
      <c r="B109" s="294" t="s">
        <v>121</v>
      </c>
      <c r="C109" s="448">
        <v>-3933.02</v>
      </c>
      <c r="D109" s="136">
        <v>-3933.02</v>
      </c>
      <c r="E109" s="136">
        <v>-3933.02</v>
      </c>
      <c r="F109" s="136">
        <v>-3933.02</v>
      </c>
      <c r="G109" s="136">
        <v>-8860.0999999999985</v>
      </c>
      <c r="H109" s="136">
        <v>-108.05000000000001</v>
      </c>
      <c r="I109" s="136">
        <v>-41880.18</v>
      </c>
      <c r="J109" s="136">
        <v>-63606.3</v>
      </c>
      <c r="K109" s="136">
        <v>-2744.4700000000003</v>
      </c>
      <c r="L109" s="316">
        <f>SUM(LisäyksetVähennykset[[#This Row],[Kuntien yhdistymisavustus (-1,82 €/as)]:[Eläketukivähennys (-1,27 €/as)]])</f>
        <v>-132931.18</v>
      </c>
      <c r="M109" s="302">
        <v>41818</v>
      </c>
      <c r="N109" s="38">
        <v>7533.0504499729723</v>
      </c>
      <c r="O109" s="136">
        <v>194.48999999999998</v>
      </c>
      <c r="P109" s="136">
        <v>-10840.723120772134</v>
      </c>
      <c r="Q109" s="136">
        <v>777.95999999999992</v>
      </c>
      <c r="R109" s="317">
        <f t="shared" si="3"/>
        <v>39482.777329200835</v>
      </c>
      <c r="S109" s="315">
        <f>LisäyksetVähennykset[[#This Row],[Lisäykset yhteensä ]]+LisäyksetVähennykset[[#This Row],[Vähennykset yhteensä ]]</f>
        <v>-93448.402670799158</v>
      </c>
      <c r="T109" s="119"/>
    </row>
    <row r="110" spans="1:20" s="51" customFormat="1" x14ac:dyDescent="0.25">
      <c r="A110" s="294">
        <v>297</v>
      </c>
      <c r="B110" s="294" t="s">
        <v>122</v>
      </c>
      <c r="C110" s="448">
        <v>-218782.2</v>
      </c>
      <c r="D110" s="136">
        <v>-218782.2</v>
      </c>
      <c r="E110" s="136">
        <v>-218782.2</v>
      </c>
      <c r="F110" s="136">
        <v>-218782.2</v>
      </c>
      <c r="G110" s="136">
        <v>-492860.99999999994</v>
      </c>
      <c r="H110" s="136">
        <v>-6010.5</v>
      </c>
      <c r="I110" s="136">
        <v>-2329669.7999999998</v>
      </c>
      <c r="J110" s="136">
        <v>-10282065.68565</v>
      </c>
      <c r="K110" s="136">
        <v>-152666.70000000001</v>
      </c>
      <c r="L110" s="316">
        <f>SUM(LisäyksetVähennykset[[#This Row],[Kuntien yhdistymisavustus (-1,82 €/as)]:[Eläketukivähennys (-1,27 €/as)]])</f>
        <v>-14138402.485649999</v>
      </c>
      <c r="M110" s="302">
        <v>344001</v>
      </c>
      <c r="N110" s="38">
        <v>568576.98968945071</v>
      </c>
      <c r="O110" s="136">
        <v>10818.9</v>
      </c>
      <c r="P110" s="136">
        <v>728631.85360230471</v>
      </c>
      <c r="Q110" s="136">
        <v>43275.6</v>
      </c>
      <c r="R110" s="317">
        <f t="shared" si="3"/>
        <v>1695304.3432917555</v>
      </c>
      <c r="S110" s="315">
        <f>LisäyksetVähennykset[[#This Row],[Lisäykset yhteensä ]]+LisäyksetVähennykset[[#This Row],[Vähennykset yhteensä ]]</f>
        <v>-12443098.142358243</v>
      </c>
      <c r="T110" s="119"/>
    </row>
    <row r="111" spans="1:20" s="51" customFormat="1" x14ac:dyDescent="0.25">
      <c r="A111" s="290">
        <v>300</v>
      </c>
      <c r="B111" s="294" t="s">
        <v>123</v>
      </c>
      <c r="C111" s="448">
        <v>-6431.88</v>
      </c>
      <c r="D111" s="136">
        <v>-6431.88</v>
      </c>
      <c r="E111" s="136">
        <v>-6431.88</v>
      </c>
      <c r="F111" s="136">
        <v>-6431.88</v>
      </c>
      <c r="G111" s="136">
        <v>-14489.4</v>
      </c>
      <c r="H111" s="136">
        <v>-176.70000000000002</v>
      </c>
      <c r="I111" s="136">
        <v>-68488.92</v>
      </c>
      <c r="J111" s="136">
        <v>-58076.955000000002</v>
      </c>
      <c r="K111" s="136">
        <v>-4488.18</v>
      </c>
      <c r="L111" s="316">
        <f>SUM(LisäyksetVähennykset[[#This Row],[Kuntien yhdistymisavustus (-1,82 €/as)]:[Eläketukivähennys (-1,27 €/as)]])</f>
        <v>-171447.67499999999</v>
      </c>
      <c r="M111" s="302">
        <v>-28763</v>
      </c>
      <c r="N111" s="302">
        <v>43572.961399981752</v>
      </c>
      <c r="O111" s="136">
        <v>318.06</v>
      </c>
      <c r="P111" s="136">
        <v>-10589.180504435826</v>
      </c>
      <c r="Q111" s="136">
        <v>1272.24</v>
      </c>
      <c r="R111" s="317">
        <f t="shared" si="3"/>
        <v>5811.0808955459252</v>
      </c>
      <c r="S111" s="315">
        <f>LisäyksetVähennykset[[#This Row],[Lisäykset yhteensä ]]+LisäyksetVähennykset[[#This Row],[Vähennykset yhteensä ]]</f>
        <v>-165636.59410445407</v>
      </c>
      <c r="T111" s="119"/>
    </row>
    <row r="112" spans="1:20" s="51" customFormat="1" x14ac:dyDescent="0.25">
      <c r="A112" s="294">
        <v>301</v>
      </c>
      <c r="B112" s="294" t="s">
        <v>124</v>
      </c>
      <c r="C112" s="448">
        <v>-37229.919999999998</v>
      </c>
      <c r="D112" s="136">
        <v>-37229.919999999998</v>
      </c>
      <c r="E112" s="136">
        <v>-37229.919999999998</v>
      </c>
      <c r="F112" s="136">
        <v>-37229.919999999998</v>
      </c>
      <c r="G112" s="136">
        <v>-83869.599999999991</v>
      </c>
      <c r="H112" s="136">
        <v>-1022.8000000000001</v>
      </c>
      <c r="I112" s="136">
        <v>-396437.27999999997</v>
      </c>
      <c r="J112" s="136">
        <v>-648158.81499999994</v>
      </c>
      <c r="K112" s="136">
        <v>-25979.119999999999</v>
      </c>
      <c r="L112" s="316">
        <f>SUM(LisäyksetVähennykset[[#This Row],[Kuntien yhdistymisavustus (-1,82 €/as)]:[Eläketukivähennys (-1,27 €/as)]])</f>
        <v>-1304387.2949999999</v>
      </c>
      <c r="M112" s="302">
        <v>-113946</v>
      </c>
      <c r="N112" s="38">
        <v>261876.34645608068</v>
      </c>
      <c r="O112" s="136">
        <v>1841.04</v>
      </c>
      <c r="P112" s="136">
        <v>7905.2280784835602</v>
      </c>
      <c r="Q112" s="136">
        <v>7364.16</v>
      </c>
      <c r="R112" s="317">
        <f t="shared" si="3"/>
        <v>165040.77453456426</v>
      </c>
      <c r="S112" s="315">
        <f>LisäyksetVähennykset[[#This Row],[Lisäykset yhteensä ]]+LisäyksetVähennykset[[#This Row],[Vähennykset yhteensä ]]</f>
        <v>-1139346.5204654357</v>
      </c>
      <c r="T112" s="119"/>
    </row>
    <row r="113" spans="1:20" s="111" customFormat="1" x14ac:dyDescent="0.25">
      <c r="A113" s="290">
        <v>304</v>
      </c>
      <c r="B113" s="294" t="s">
        <v>125</v>
      </c>
      <c r="C113" s="448">
        <v>-1750.8400000000001</v>
      </c>
      <c r="D113" s="136">
        <v>-1750.8400000000001</v>
      </c>
      <c r="E113" s="136">
        <v>-1750.8400000000001</v>
      </c>
      <c r="F113" s="136">
        <v>-1750.8400000000001</v>
      </c>
      <c r="G113" s="136">
        <v>-3944.2</v>
      </c>
      <c r="H113" s="136">
        <v>-48.1</v>
      </c>
      <c r="I113" s="136">
        <v>-18643.559999999998</v>
      </c>
      <c r="J113" s="136">
        <v>-24608.26</v>
      </c>
      <c r="K113" s="136">
        <v>-1221.74</v>
      </c>
      <c r="L113" s="316">
        <f>SUM(LisäyksetVähennykset[[#This Row],[Kuntien yhdistymisavustus (-1,82 €/as)]:[Eläketukivähennys (-1,27 €/as)]])</f>
        <v>-55469.219999999994</v>
      </c>
      <c r="M113" s="302">
        <v>14097</v>
      </c>
      <c r="N113" s="302">
        <v>44742.655345892534</v>
      </c>
      <c r="O113" s="136">
        <v>86.58</v>
      </c>
      <c r="P113" s="136">
        <v>-4288.4037715064806</v>
      </c>
      <c r="Q113" s="136">
        <v>346.32</v>
      </c>
      <c r="R113" s="317">
        <f t="shared" si="3"/>
        <v>54984.151574386058</v>
      </c>
      <c r="S113" s="315">
        <f>LisäyksetVähennykset[[#This Row],[Lisäykset yhteensä ]]+LisäyksetVähennykset[[#This Row],[Vähennykset yhteensä ]]</f>
        <v>-485.06842561393569</v>
      </c>
      <c r="T113" s="67"/>
    </row>
    <row r="114" spans="1:20" s="51" customFormat="1" x14ac:dyDescent="0.25">
      <c r="A114" s="294">
        <v>305</v>
      </c>
      <c r="B114" s="294" t="s">
        <v>126</v>
      </c>
      <c r="C114" s="448">
        <v>-27687.66</v>
      </c>
      <c r="D114" s="136">
        <v>-27687.66</v>
      </c>
      <c r="E114" s="136">
        <v>-27687.66</v>
      </c>
      <c r="F114" s="136">
        <v>-27687.66</v>
      </c>
      <c r="G114" s="136">
        <v>-62373.299999999996</v>
      </c>
      <c r="H114" s="136">
        <v>-760.65000000000009</v>
      </c>
      <c r="I114" s="136">
        <v>-294827.94</v>
      </c>
      <c r="J114" s="136">
        <v>-437384.84250000003</v>
      </c>
      <c r="K114" s="136">
        <v>-19320.510000000002</v>
      </c>
      <c r="L114" s="316">
        <f>SUM(LisäyksetVähennykset[[#This Row],[Kuntien yhdistymisavustus (-1,82 €/as)]:[Eläketukivähennys (-1,27 €/as)]])</f>
        <v>-925417.88250000007</v>
      </c>
      <c r="M114" s="302">
        <v>250403</v>
      </c>
      <c r="N114" s="38">
        <v>-579082.72562681884</v>
      </c>
      <c r="O114" s="136">
        <v>1369.1699999999998</v>
      </c>
      <c r="P114" s="136">
        <v>2345.9150886613643</v>
      </c>
      <c r="Q114" s="136">
        <v>5476.6799999999994</v>
      </c>
      <c r="R114" s="317">
        <f t="shared" si="3"/>
        <v>-319487.96053815749</v>
      </c>
      <c r="S114" s="315">
        <f>LisäyksetVähennykset[[#This Row],[Lisäykset yhteensä ]]+LisäyksetVähennykset[[#This Row],[Vähennykset yhteensä ]]</f>
        <v>-1244905.8430381576</v>
      </c>
      <c r="T114" s="119"/>
    </row>
    <row r="115" spans="1:20" s="51" customFormat="1" x14ac:dyDescent="0.25">
      <c r="A115" s="294">
        <v>309</v>
      </c>
      <c r="B115" s="294" t="s">
        <v>127</v>
      </c>
      <c r="C115" s="448">
        <v>-11924.640000000001</v>
      </c>
      <c r="D115" s="136">
        <v>-11924.640000000001</v>
      </c>
      <c r="E115" s="136">
        <v>-11924.640000000001</v>
      </c>
      <c r="F115" s="136">
        <v>-11924.640000000001</v>
      </c>
      <c r="G115" s="136">
        <v>-26863.199999999997</v>
      </c>
      <c r="H115" s="136">
        <v>-327.60000000000002</v>
      </c>
      <c r="I115" s="136">
        <v>-126977.76</v>
      </c>
      <c r="J115" s="136">
        <v>-470114.77500000002</v>
      </c>
      <c r="K115" s="136">
        <v>-8321.0400000000009</v>
      </c>
      <c r="L115" s="316">
        <f>SUM(LisäyksetVähennykset[[#This Row],[Kuntien yhdistymisavustus (-1,82 €/as)]:[Eläketukivähennys (-1,27 €/as)]])</f>
        <v>-680302.93500000006</v>
      </c>
      <c r="M115" s="302">
        <v>-98614</v>
      </c>
      <c r="N115" s="38">
        <v>145432.36814330891</v>
      </c>
      <c r="O115" s="136">
        <v>589.67999999999995</v>
      </c>
      <c r="P115" s="136">
        <v>49425.287288842068</v>
      </c>
      <c r="Q115" s="136">
        <v>2358.7199999999998</v>
      </c>
      <c r="R115" s="317">
        <f t="shared" si="3"/>
        <v>99192.055432150984</v>
      </c>
      <c r="S115" s="315">
        <f>LisäyksetVähennykset[[#This Row],[Lisäykset yhteensä ]]+LisäyksetVähennykset[[#This Row],[Vähennykset yhteensä ]]</f>
        <v>-581110.8795678491</v>
      </c>
      <c r="T115" s="119"/>
    </row>
    <row r="116" spans="1:20" s="51" customFormat="1" x14ac:dyDescent="0.25">
      <c r="A116" s="294">
        <v>312</v>
      </c>
      <c r="B116" s="294" t="s">
        <v>128</v>
      </c>
      <c r="C116" s="448">
        <v>-2344.16</v>
      </c>
      <c r="D116" s="136">
        <v>-2344.16</v>
      </c>
      <c r="E116" s="136">
        <v>-2344.16</v>
      </c>
      <c r="F116" s="136">
        <v>-2344.16</v>
      </c>
      <c r="G116" s="136">
        <v>-5280.7999999999993</v>
      </c>
      <c r="H116" s="136">
        <v>-64.400000000000006</v>
      </c>
      <c r="I116" s="136">
        <v>-24961.439999999999</v>
      </c>
      <c r="J116" s="136">
        <v>-33730.394999999997</v>
      </c>
      <c r="K116" s="136">
        <v>-1635.76</v>
      </c>
      <c r="L116" s="316">
        <f>SUM(LisäyksetVähennykset[[#This Row],[Kuntien yhdistymisavustus (-1,82 €/as)]:[Eläketukivähennys (-1,27 €/as)]])</f>
        <v>-75049.434999999983</v>
      </c>
      <c r="M116" s="302">
        <v>11212</v>
      </c>
      <c r="N116" s="38">
        <v>-17635.270867861807</v>
      </c>
      <c r="O116" s="136">
        <v>115.92</v>
      </c>
      <c r="P116" s="136">
        <v>-13878.665580779019</v>
      </c>
      <c r="Q116" s="136">
        <v>463.68</v>
      </c>
      <c r="R116" s="317">
        <f t="shared" si="3"/>
        <v>-19722.336448640825</v>
      </c>
      <c r="S116" s="315">
        <f>LisäyksetVähennykset[[#This Row],[Lisäykset yhteensä ]]+LisäyksetVähennykset[[#This Row],[Vähennykset yhteensä ]]</f>
        <v>-94771.771448640808</v>
      </c>
      <c r="T116" s="119"/>
    </row>
    <row r="117" spans="1:20" s="51" customFormat="1" x14ac:dyDescent="0.25">
      <c r="A117" s="294">
        <v>316</v>
      </c>
      <c r="B117" s="294" t="s">
        <v>129</v>
      </c>
      <c r="C117" s="448">
        <v>-7873.3200000000006</v>
      </c>
      <c r="D117" s="136">
        <v>-7873.3200000000006</v>
      </c>
      <c r="E117" s="136">
        <v>-7873.3200000000006</v>
      </c>
      <c r="F117" s="136">
        <v>-7873.3200000000006</v>
      </c>
      <c r="G117" s="136">
        <v>-17736.599999999999</v>
      </c>
      <c r="H117" s="136">
        <v>-216.3</v>
      </c>
      <c r="I117" s="136">
        <v>-83837.87999999999</v>
      </c>
      <c r="J117" s="136">
        <v>-309026.65999999997</v>
      </c>
      <c r="K117" s="136">
        <v>-5494.02</v>
      </c>
      <c r="L117" s="316">
        <f>SUM(LisäyksetVähennykset[[#This Row],[Kuntien yhdistymisavustus (-1,82 €/as)]:[Eläketukivähennys (-1,27 €/as)]])</f>
        <v>-447804.74</v>
      </c>
      <c r="M117" s="302">
        <v>7835</v>
      </c>
      <c r="N117" s="38">
        <v>-35237.641212861985</v>
      </c>
      <c r="O117" s="136">
        <v>389.34</v>
      </c>
      <c r="P117" s="136">
        <v>31383.268910239327</v>
      </c>
      <c r="Q117" s="136">
        <v>1557.36</v>
      </c>
      <c r="R117" s="317">
        <f t="shared" si="3"/>
        <v>5927.3276973773418</v>
      </c>
      <c r="S117" s="315">
        <f>LisäyksetVähennykset[[#This Row],[Lisäykset yhteensä ]]+LisäyksetVähennykset[[#This Row],[Vähennykset yhteensä ]]</f>
        <v>-441877.41230262263</v>
      </c>
      <c r="T117" s="119"/>
    </row>
    <row r="118" spans="1:20" s="51" customFormat="1" x14ac:dyDescent="0.25">
      <c r="A118" s="294">
        <v>317</v>
      </c>
      <c r="B118" s="294" t="s">
        <v>130</v>
      </c>
      <c r="C118" s="448">
        <v>-4619.16</v>
      </c>
      <c r="D118" s="136">
        <v>-4619.16</v>
      </c>
      <c r="E118" s="136">
        <v>-4619.16</v>
      </c>
      <c r="F118" s="136">
        <v>-4619.16</v>
      </c>
      <c r="G118" s="136">
        <v>-10405.799999999999</v>
      </c>
      <c r="H118" s="136">
        <v>-126.9</v>
      </c>
      <c r="I118" s="136">
        <v>-49186.439999999995</v>
      </c>
      <c r="J118" s="136">
        <v>-82147.365000000005</v>
      </c>
      <c r="K118" s="136">
        <v>-3223.26</v>
      </c>
      <c r="L118" s="316">
        <f>SUM(LisäyksetVähennykset[[#This Row],[Kuntien yhdistymisavustus (-1,82 €/as)]:[Eläketukivähennys (-1,27 €/as)]])</f>
        <v>-163566.40500000003</v>
      </c>
      <c r="M118" s="302">
        <v>60418</v>
      </c>
      <c r="N118" s="38">
        <v>49000.515580207109</v>
      </c>
      <c r="O118" s="136">
        <v>228.42</v>
      </c>
      <c r="P118" s="136">
        <v>14487.235701096903</v>
      </c>
      <c r="Q118" s="136">
        <v>913.68</v>
      </c>
      <c r="R118" s="317">
        <f t="shared" si="3"/>
        <v>125047.851281304</v>
      </c>
      <c r="S118" s="315">
        <f>LisäyksetVähennykset[[#This Row],[Lisäykset yhteensä ]]+LisäyksetVähennykset[[#This Row],[Vähennykset yhteensä ]]</f>
        <v>-38518.553718696028</v>
      </c>
      <c r="T118" s="119"/>
    </row>
    <row r="119" spans="1:20" s="51" customFormat="1" x14ac:dyDescent="0.25">
      <c r="A119" s="294">
        <v>320</v>
      </c>
      <c r="B119" s="294" t="s">
        <v>131</v>
      </c>
      <c r="C119" s="448">
        <v>-13087.62</v>
      </c>
      <c r="D119" s="136">
        <v>-13087.62</v>
      </c>
      <c r="E119" s="136">
        <v>-13087.62</v>
      </c>
      <c r="F119" s="136">
        <v>-13087.62</v>
      </c>
      <c r="G119" s="136">
        <v>-29483.1</v>
      </c>
      <c r="H119" s="136">
        <v>-359.55</v>
      </c>
      <c r="I119" s="136">
        <v>-139361.57999999999</v>
      </c>
      <c r="J119" s="136">
        <v>-211590.26500000001</v>
      </c>
      <c r="K119" s="136">
        <v>-9132.57</v>
      </c>
      <c r="L119" s="316">
        <f>SUM(LisäyksetVähennykset[[#This Row],[Kuntien yhdistymisavustus (-1,82 €/as)]:[Eläketukivähennys (-1,27 €/as)]])</f>
        <v>-442277.54499999998</v>
      </c>
      <c r="M119" s="302">
        <v>102751</v>
      </c>
      <c r="N119" s="38">
        <v>174912.97830431908</v>
      </c>
      <c r="O119" s="136">
        <v>647.18999999999994</v>
      </c>
      <c r="P119" s="136">
        <v>58891.883490916924</v>
      </c>
      <c r="Q119" s="136">
        <v>2588.7599999999998</v>
      </c>
      <c r="R119" s="317">
        <f t="shared" si="3"/>
        <v>339791.81179523602</v>
      </c>
      <c r="S119" s="315">
        <f>LisäyksetVähennykset[[#This Row],[Lisäykset yhteensä ]]+LisäyksetVähennykset[[#This Row],[Vähennykset yhteensä ]]</f>
        <v>-102485.73320476396</v>
      </c>
      <c r="T119" s="119"/>
    </row>
    <row r="120" spans="1:20" s="51" customFormat="1" x14ac:dyDescent="0.25">
      <c r="A120" s="294">
        <v>322</v>
      </c>
      <c r="B120" s="294" t="s">
        <v>132</v>
      </c>
      <c r="C120" s="448">
        <v>-12028.380000000001</v>
      </c>
      <c r="D120" s="136">
        <v>-12028.380000000001</v>
      </c>
      <c r="E120" s="136">
        <v>-12028.380000000001</v>
      </c>
      <c r="F120" s="136">
        <v>-12028.380000000001</v>
      </c>
      <c r="G120" s="136">
        <v>-27096.899999999998</v>
      </c>
      <c r="H120" s="136">
        <v>-330.45000000000005</v>
      </c>
      <c r="I120" s="136">
        <v>-128082.42</v>
      </c>
      <c r="J120" s="136">
        <v>-190149.685</v>
      </c>
      <c r="K120" s="136">
        <v>-8393.43</v>
      </c>
      <c r="L120" s="316">
        <f>SUM(LisäyksetVähennykset[[#This Row],[Kuntien yhdistymisavustus (-1,82 €/as)]:[Eläketukivähennys (-1,27 €/as)]])</f>
        <v>-402166.40499999997</v>
      </c>
      <c r="M120" s="302">
        <v>-166132</v>
      </c>
      <c r="N120" s="38">
        <v>440505.18098794669</v>
      </c>
      <c r="O120" s="136">
        <v>594.80999999999995</v>
      </c>
      <c r="P120" s="136">
        <v>7565.7545962447839</v>
      </c>
      <c r="Q120" s="136">
        <v>2379.2399999999998</v>
      </c>
      <c r="R120" s="317">
        <f t="shared" si="3"/>
        <v>284912.98558419145</v>
      </c>
      <c r="S120" s="315">
        <f>LisäyksetVähennykset[[#This Row],[Lisäykset yhteensä ]]+LisäyksetVähennykset[[#This Row],[Vähennykset yhteensä ]]</f>
        <v>-117253.41941580852</v>
      </c>
      <c r="T120" s="119"/>
    </row>
    <row r="121" spans="1:20" s="51" customFormat="1" x14ac:dyDescent="0.25">
      <c r="A121" s="294">
        <v>398</v>
      </c>
      <c r="B121" s="294" t="s">
        <v>133</v>
      </c>
      <c r="C121" s="448">
        <v>-218370.88</v>
      </c>
      <c r="D121" s="136">
        <v>-218370.88</v>
      </c>
      <c r="E121" s="136">
        <v>-218370.88</v>
      </c>
      <c r="F121" s="136">
        <v>-218370.88</v>
      </c>
      <c r="G121" s="136">
        <v>-491934.39999999997</v>
      </c>
      <c r="H121" s="136">
        <v>-5999.2000000000007</v>
      </c>
      <c r="I121" s="136">
        <v>-2325289.92</v>
      </c>
      <c r="J121" s="136">
        <v>-12416097.8024</v>
      </c>
      <c r="K121" s="136">
        <v>-152379.68</v>
      </c>
      <c r="L121" s="316">
        <f>SUM(LisäyksetVähennykset[[#This Row],[Kuntien yhdistymisavustus (-1,82 €/as)]:[Eläketukivähennys (-1,27 €/as)]])</f>
        <v>-16265184.522399999</v>
      </c>
      <c r="M121" s="302">
        <v>3879229</v>
      </c>
      <c r="N121" s="38">
        <v>-194497.132058952</v>
      </c>
      <c r="O121" s="136">
        <v>10798.56</v>
      </c>
      <c r="P121" s="136">
        <v>1545742.4326244416</v>
      </c>
      <c r="Q121" s="136">
        <v>43194.239999999998</v>
      </c>
      <c r="R121" s="317">
        <f t="shared" si="3"/>
        <v>5284467.1005654894</v>
      </c>
      <c r="S121" s="315">
        <f>LisäyksetVähennykset[[#This Row],[Lisäykset yhteensä ]]+LisäyksetVähennykset[[#This Row],[Vähennykset yhteensä ]]</f>
        <v>-10980717.42183451</v>
      </c>
      <c r="T121" s="119"/>
    </row>
    <row r="122" spans="1:20" s="111" customFormat="1" x14ac:dyDescent="0.25">
      <c r="A122" s="290">
        <v>399</v>
      </c>
      <c r="B122" s="294" t="s">
        <v>134</v>
      </c>
      <c r="C122" s="448">
        <v>-14552.720000000001</v>
      </c>
      <c r="D122" s="136">
        <v>-14552.720000000001</v>
      </c>
      <c r="E122" s="136">
        <v>-14552.720000000001</v>
      </c>
      <c r="F122" s="136">
        <v>-14552.720000000001</v>
      </c>
      <c r="G122" s="136">
        <v>-32783.599999999999</v>
      </c>
      <c r="H122" s="136">
        <v>-399.8</v>
      </c>
      <c r="I122" s="136">
        <v>-154962.47999999998</v>
      </c>
      <c r="J122" s="136">
        <v>-170662.57</v>
      </c>
      <c r="K122" s="136">
        <v>-10154.92</v>
      </c>
      <c r="L122" s="316">
        <f>SUM(LisäyksetVähennykset[[#This Row],[Kuntien yhdistymisavustus (-1,82 €/as)]:[Eläketukivähennys (-1,27 €/as)]])</f>
        <v>-427174.25</v>
      </c>
      <c r="M122" s="302">
        <v>-80765</v>
      </c>
      <c r="N122" s="302">
        <v>-82669.056636592373</v>
      </c>
      <c r="O122" s="136">
        <v>719.64</v>
      </c>
      <c r="P122" s="136">
        <v>-12529.881211991415</v>
      </c>
      <c r="Q122" s="136">
        <v>2878.56</v>
      </c>
      <c r="R122" s="317">
        <f t="shared" si="3"/>
        <v>-172365.73784858378</v>
      </c>
      <c r="S122" s="315">
        <f>LisäyksetVähennykset[[#This Row],[Lisäykset yhteensä ]]+LisäyksetVähennykset[[#This Row],[Vähennykset yhteensä ]]</f>
        <v>-599539.98784858384</v>
      </c>
      <c r="T122" s="67"/>
    </row>
    <row r="123" spans="1:20" s="51" customFormat="1" x14ac:dyDescent="0.25">
      <c r="A123" s="294">
        <v>400</v>
      </c>
      <c r="B123" s="294" t="s">
        <v>135</v>
      </c>
      <c r="C123" s="448">
        <v>-15411.76</v>
      </c>
      <c r="D123" s="136">
        <v>-15411.76</v>
      </c>
      <c r="E123" s="136">
        <v>-15411.76</v>
      </c>
      <c r="F123" s="136">
        <v>-15411.76</v>
      </c>
      <c r="G123" s="136">
        <v>-34718.799999999996</v>
      </c>
      <c r="H123" s="136">
        <v>-423.40000000000003</v>
      </c>
      <c r="I123" s="136">
        <v>-164109.84</v>
      </c>
      <c r="J123" s="136">
        <v>-216556.215</v>
      </c>
      <c r="K123" s="136">
        <v>-10754.36</v>
      </c>
      <c r="L123" s="316">
        <f>SUM(LisäyksetVähennykset[[#This Row],[Kuntien yhdistymisavustus (-1,82 €/as)]:[Eläketukivähennys (-1,27 €/as)]])</f>
        <v>-488209.65499999997</v>
      </c>
      <c r="M123" s="302">
        <v>-34740</v>
      </c>
      <c r="N123" s="38">
        <v>84422.162066999823</v>
      </c>
      <c r="O123" s="136">
        <v>762.12</v>
      </c>
      <c r="P123" s="136">
        <v>-68194.11536266029</v>
      </c>
      <c r="Q123" s="136">
        <v>3048.48</v>
      </c>
      <c r="R123" s="317">
        <f t="shared" si="3"/>
        <v>-14701.353295660465</v>
      </c>
      <c r="S123" s="315">
        <f>LisäyksetVähennykset[[#This Row],[Lisäykset yhteensä ]]+LisäyksetVähennykset[[#This Row],[Vähennykset yhteensä ]]</f>
        <v>-502911.00829566043</v>
      </c>
      <c r="T123" s="119"/>
    </row>
    <row r="124" spans="1:20" s="51" customFormat="1" x14ac:dyDescent="0.25">
      <c r="A124" s="294">
        <v>402</v>
      </c>
      <c r="B124" s="294" t="s">
        <v>136</v>
      </c>
      <c r="C124" s="448">
        <v>-17031.560000000001</v>
      </c>
      <c r="D124" s="136">
        <v>-17031.560000000001</v>
      </c>
      <c r="E124" s="136">
        <v>-17031.560000000001</v>
      </c>
      <c r="F124" s="136">
        <v>-17031.560000000001</v>
      </c>
      <c r="G124" s="136">
        <v>-38367.799999999996</v>
      </c>
      <c r="H124" s="136">
        <v>-467.90000000000003</v>
      </c>
      <c r="I124" s="136">
        <v>-181358.03999999998</v>
      </c>
      <c r="J124" s="136">
        <v>-374561.87624999997</v>
      </c>
      <c r="K124" s="136">
        <v>-11884.66</v>
      </c>
      <c r="L124" s="316">
        <f>SUM(LisäyksetVähennykset[[#This Row],[Kuntien yhdistymisavustus (-1,82 €/as)]:[Eläketukivähennys (-1,27 €/as)]])</f>
        <v>-674766.51624999999</v>
      </c>
      <c r="M124" s="302">
        <v>244217</v>
      </c>
      <c r="N124" s="38">
        <v>-103708.25441498868</v>
      </c>
      <c r="O124" s="136">
        <v>842.21999999999991</v>
      </c>
      <c r="P124" s="136">
        <v>102864.12525654309</v>
      </c>
      <c r="Q124" s="136">
        <v>3368.8799999999997</v>
      </c>
      <c r="R124" s="317">
        <f t="shared" si="3"/>
        <v>247583.9708415544</v>
      </c>
      <c r="S124" s="315">
        <f>LisäyksetVähennykset[[#This Row],[Lisäykset yhteensä ]]+LisäyksetVähennykset[[#This Row],[Vähennykset yhteensä ]]</f>
        <v>-427182.54540844559</v>
      </c>
      <c r="T124" s="119"/>
    </row>
    <row r="125" spans="1:20" s="51" customFormat="1" x14ac:dyDescent="0.25">
      <c r="A125" s="294">
        <v>403</v>
      </c>
      <c r="B125" s="294" t="s">
        <v>137</v>
      </c>
      <c r="C125" s="448">
        <v>-5323.5</v>
      </c>
      <c r="D125" s="136">
        <v>-5323.5</v>
      </c>
      <c r="E125" s="136">
        <v>-5323.5</v>
      </c>
      <c r="F125" s="136">
        <v>-5323.5</v>
      </c>
      <c r="G125" s="136">
        <v>-11992.499999999998</v>
      </c>
      <c r="H125" s="136">
        <v>-146.25</v>
      </c>
      <c r="I125" s="136">
        <v>-56686.5</v>
      </c>
      <c r="J125" s="136">
        <v>-62091.404999999999</v>
      </c>
      <c r="K125" s="136">
        <v>-3714.75</v>
      </c>
      <c r="L125" s="316">
        <f>SUM(LisäyksetVähennykset[[#This Row],[Kuntien yhdistymisavustus (-1,82 €/as)]:[Eläketukivähennys (-1,27 €/as)]])</f>
        <v>-155925.405</v>
      </c>
      <c r="M125" s="302">
        <v>-43921</v>
      </c>
      <c r="N125" s="38">
        <v>48930.923893926665</v>
      </c>
      <c r="O125" s="136">
        <v>263.25</v>
      </c>
      <c r="P125" s="136">
        <v>-35969.891305223748</v>
      </c>
      <c r="Q125" s="136">
        <v>1053</v>
      </c>
      <c r="R125" s="317">
        <f t="shared" si="3"/>
        <v>-29643.717411297082</v>
      </c>
      <c r="S125" s="315">
        <f>LisäyksetVähennykset[[#This Row],[Lisäykset yhteensä ]]+LisäyksetVähennykset[[#This Row],[Vähennykset yhteensä ]]</f>
        <v>-185569.12241129708</v>
      </c>
      <c r="T125" s="119"/>
    </row>
    <row r="126" spans="1:20" s="51" customFormat="1" x14ac:dyDescent="0.25">
      <c r="A126" s="294">
        <v>405</v>
      </c>
      <c r="B126" s="294" t="s">
        <v>138</v>
      </c>
      <c r="C126" s="448">
        <v>-132244.84</v>
      </c>
      <c r="D126" s="136">
        <v>-132244.84</v>
      </c>
      <c r="E126" s="136">
        <v>-132244.84</v>
      </c>
      <c r="F126" s="136">
        <v>-132244.84</v>
      </c>
      <c r="G126" s="136">
        <v>-297914.19999999995</v>
      </c>
      <c r="H126" s="136">
        <v>-3633.1000000000004</v>
      </c>
      <c r="I126" s="136">
        <v>-1408189.5599999998</v>
      </c>
      <c r="J126" s="136">
        <v>-4899358.3046000004</v>
      </c>
      <c r="K126" s="136">
        <v>-92280.74</v>
      </c>
      <c r="L126" s="316">
        <f>SUM(LisäyksetVähennykset[[#This Row],[Kuntien yhdistymisavustus (-1,82 €/as)]:[Eläketukivähennys (-1,27 €/as)]])</f>
        <v>-7230355.2646000003</v>
      </c>
      <c r="M126" s="302">
        <v>339710</v>
      </c>
      <c r="N126" s="38">
        <v>997030.45859530568</v>
      </c>
      <c r="O126" s="136">
        <v>6539.58</v>
      </c>
      <c r="P126" s="136">
        <v>152463.40178400092</v>
      </c>
      <c r="Q126" s="136">
        <v>26158.32</v>
      </c>
      <c r="R126" s="317">
        <f t="shared" si="3"/>
        <v>1521901.7603793067</v>
      </c>
      <c r="S126" s="315">
        <f>LisäyksetVähennykset[[#This Row],[Lisäykset yhteensä ]]+LisäyksetVähennykset[[#This Row],[Vähennykset yhteensä ]]</f>
        <v>-5708453.5042206934</v>
      </c>
      <c r="T126" s="119"/>
    </row>
    <row r="127" spans="1:20" s="51" customFormat="1" x14ac:dyDescent="0.25">
      <c r="A127" s="294">
        <v>407</v>
      </c>
      <c r="B127" s="294" t="s">
        <v>139</v>
      </c>
      <c r="C127" s="448">
        <v>-4770.22</v>
      </c>
      <c r="D127" s="136">
        <v>-4770.22</v>
      </c>
      <c r="E127" s="136">
        <v>-4770.22</v>
      </c>
      <c r="F127" s="136">
        <v>-4770.22</v>
      </c>
      <c r="G127" s="136">
        <v>-10746.099999999999</v>
      </c>
      <c r="H127" s="136">
        <v>-131.05000000000001</v>
      </c>
      <c r="I127" s="136">
        <v>-50794.979999999996</v>
      </c>
      <c r="J127" s="136">
        <v>-94820.479999999996</v>
      </c>
      <c r="K127" s="136">
        <v>-3328.67</v>
      </c>
      <c r="L127" s="316">
        <f>SUM(LisäyksetVähennykset[[#This Row],[Kuntien yhdistymisavustus (-1,82 €/as)]:[Eläketukivähennys (-1,27 €/as)]])</f>
        <v>-178902.16</v>
      </c>
      <c r="M127" s="302">
        <v>-44318</v>
      </c>
      <c r="N127" s="38">
        <v>28807.877030804753</v>
      </c>
      <c r="O127" s="136">
        <v>235.89</v>
      </c>
      <c r="P127" s="136">
        <v>24014.387066761647</v>
      </c>
      <c r="Q127" s="136">
        <v>943.56</v>
      </c>
      <c r="R127" s="317">
        <f t="shared" si="3"/>
        <v>9683.7140975663988</v>
      </c>
      <c r="S127" s="315">
        <f>LisäyksetVähennykset[[#This Row],[Lisäykset yhteensä ]]+LisäyksetVähennykset[[#This Row],[Vähennykset yhteensä ]]</f>
        <v>-169218.4459024336</v>
      </c>
      <c r="T127" s="119"/>
    </row>
    <row r="128" spans="1:20" s="51" customFormat="1" x14ac:dyDescent="0.25">
      <c r="A128" s="294">
        <v>408</v>
      </c>
      <c r="B128" s="294" t="s">
        <v>140</v>
      </c>
      <c r="C128" s="448">
        <v>-25882.22</v>
      </c>
      <c r="D128" s="136">
        <v>-25882.22</v>
      </c>
      <c r="E128" s="136">
        <v>-25882.22</v>
      </c>
      <c r="F128" s="136">
        <v>-25882.22</v>
      </c>
      <c r="G128" s="136">
        <v>-58306.1</v>
      </c>
      <c r="H128" s="136">
        <v>-711.05000000000007</v>
      </c>
      <c r="I128" s="136">
        <v>-275602.98</v>
      </c>
      <c r="J128" s="136">
        <v>-555468.49</v>
      </c>
      <c r="K128" s="136">
        <v>-18060.670000000002</v>
      </c>
      <c r="L128" s="316">
        <f>SUM(LisäyksetVähennykset[[#This Row],[Kuntien yhdistymisavustus (-1,82 €/as)]:[Eläketukivähennys (-1,27 €/as)]])</f>
        <v>-1011678.17</v>
      </c>
      <c r="M128" s="302">
        <v>-265852</v>
      </c>
      <c r="N128" s="38">
        <v>357807.1910356991</v>
      </c>
      <c r="O128" s="136">
        <v>1279.8899999999999</v>
      </c>
      <c r="P128" s="136">
        <v>-29900.497191731003</v>
      </c>
      <c r="Q128" s="136">
        <v>5119.5599999999995</v>
      </c>
      <c r="R128" s="317">
        <f t="shared" si="3"/>
        <v>68454.143843968093</v>
      </c>
      <c r="S128" s="315">
        <f>LisäyksetVähennykset[[#This Row],[Lisäykset yhteensä ]]+LisäyksetVähennykset[[#This Row],[Vähennykset yhteensä ]]</f>
        <v>-943224.02615603199</v>
      </c>
      <c r="T128" s="119"/>
    </row>
    <row r="129" spans="1:20" s="51" customFormat="1" x14ac:dyDescent="0.25">
      <c r="A129" s="294">
        <v>410</v>
      </c>
      <c r="B129" s="294" t="s">
        <v>141</v>
      </c>
      <c r="C129" s="448">
        <v>-34257.86</v>
      </c>
      <c r="D129" s="136">
        <v>-34257.86</v>
      </c>
      <c r="E129" s="136">
        <v>-34257.86</v>
      </c>
      <c r="F129" s="136">
        <v>-34257.86</v>
      </c>
      <c r="G129" s="136">
        <v>-77174.299999999988</v>
      </c>
      <c r="H129" s="136">
        <v>-941.15000000000009</v>
      </c>
      <c r="I129" s="136">
        <v>-364789.74</v>
      </c>
      <c r="J129" s="136">
        <v>-750136.47499999998</v>
      </c>
      <c r="K129" s="136">
        <v>-23905.21</v>
      </c>
      <c r="L129" s="316">
        <f>SUM(LisäyksetVähennykset[[#This Row],[Kuntien yhdistymisavustus (-1,82 €/as)]:[Eläketukivähennys (-1,27 €/as)]])</f>
        <v>-1353978.3149999999</v>
      </c>
      <c r="M129" s="302">
        <v>194838</v>
      </c>
      <c r="N129" s="38">
        <v>-78414.623055167496</v>
      </c>
      <c r="O129" s="136">
        <v>1694.07</v>
      </c>
      <c r="P129" s="136">
        <v>91445.986128540564</v>
      </c>
      <c r="Q129" s="136">
        <v>6776.28</v>
      </c>
      <c r="R129" s="317">
        <f t="shared" si="3"/>
        <v>216339.71307337307</v>
      </c>
      <c r="S129" s="315">
        <f>LisäyksetVähennykset[[#This Row],[Lisäykset yhteensä ]]+LisäyksetVähennykset[[#This Row],[Vähennykset yhteensä ]]</f>
        <v>-1137638.6019266269</v>
      </c>
      <c r="T129" s="119"/>
    </row>
    <row r="130" spans="1:20" s="51" customFormat="1" x14ac:dyDescent="0.25">
      <c r="A130" s="294">
        <v>416</v>
      </c>
      <c r="B130" s="294" t="s">
        <v>142</v>
      </c>
      <c r="C130" s="448">
        <v>-5394.4800000000005</v>
      </c>
      <c r="D130" s="136">
        <v>-5394.4800000000005</v>
      </c>
      <c r="E130" s="136">
        <v>-5394.4800000000005</v>
      </c>
      <c r="F130" s="136">
        <v>-5394.4800000000005</v>
      </c>
      <c r="G130" s="136">
        <v>-12152.4</v>
      </c>
      <c r="H130" s="136">
        <v>-148.20000000000002</v>
      </c>
      <c r="I130" s="136">
        <v>-57442.32</v>
      </c>
      <c r="J130" s="136">
        <v>-106346.86500000001</v>
      </c>
      <c r="K130" s="136">
        <v>-3764.28</v>
      </c>
      <c r="L130" s="316">
        <f>SUM(LisäyksetVähennykset[[#This Row],[Kuntien yhdistymisavustus (-1,82 €/as)]:[Eläketukivähennys (-1,27 €/as)]])</f>
        <v>-201431.98500000002</v>
      </c>
      <c r="M130" s="302">
        <v>34956</v>
      </c>
      <c r="N130" s="38">
        <v>-11455.423512226902</v>
      </c>
      <c r="O130" s="136">
        <v>266.76</v>
      </c>
      <c r="P130" s="136">
        <v>6790.5517086032305</v>
      </c>
      <c r="Q130" s="136">
        <v>1067.04</v>
      </c>
      <c r="R130" s="317">
        <f t="shared" si="3"/>
        <v>31624.928196376328</v>
      </c>
      <c r="S130" s="315">
        <f>LisäyksetVähennykset[[#This Row],[Lisäykset yhteensä ]]+LisäyksetVähennykset[[#This Row],[Vähennykset yhteensä ]]</f>
        <v>-169807.05680362368</v>
      </c>
      <c r="T130" s="119"/>
    </row>
    <row r="131" spans="1:20" s="51" customFormat="1" x14ac:dyDescent="0.25">
      <c r="A131" s="294">
        <v>418</v>
      </c>
      <c r="B131" s="300" t="s">
        <v>143</v>
      </c>
      <c r="C131" s="448">
        <v>-43366.96</v>
      </c>
      <c r="D131" s="136">
        <v>-43366.96</v>
      </c>
      <c r="E131" s="136">
        <v>-43366.96</v>
      </c>
      <c r="F131" s="136">
        <v>-43366.96</v>
      </c>
      <c r="G131" s="136">
        <v>-97694.799999999988</v>
      </c>
      <c r="H131" s="136">
        <v>-1191.4000000000001</v>
      </c>
      <c r="I131" s="136">
        <v>-461786.63999999996</v>
      </c>
      <c r="J131" s="136">
        <v>-1080364.7450000001</v>
      </c>
      <c r="K131" s="136">
        <v>-30261.56</v>
      </c>
      <c r="L131" s="316">
        <f>SUM(LisäyksetVähennykset[[#This Row],[Kuntien yhdistymisavustus (-1,82 €/as)]:[Eläketukivähennys (-1,27 €/as)]])</f>
        <v>-1844766.9850000001</v>
      </c>
      <c r="M131" s="302">
        <v>343408</v>
      </c>
      <c r="N131" s="38">
        <v>-22639.194855719805</v>
      </c>
      <c r="O131" s="136">
        <v>2144.52</v>
      </c>
      <c r="P131" s="136">
        <v>28264.493502075667</v>
      </c>
      <c r="Q131" s="136">
        <v>8578.08</v>
      </c>
      <c r="R131" s="317">
        <f t="shared" si="3"/>
        <v>359755.8986463559</v>
      </c>
      <c r="S131" s="315">
        <f>LisäyksetVähennykset[[#This Row],[Lisäykset yhteensä ]]+LisäyksetVähennykset[[#This Row],[Vähennykset yhteensä ]]</f>
        <v>-1485011.0863536443</v>
      </c>
      <c r="T131" s="119"/>
    </row>
    <row r="132" spans="1:20" s="51" customFormat="1" x14ac:dyDescent="0.25">
      <c r="A132" s="294">
        <v>420</v>
      </c>
      <c r="B132" s="294" t="s">
        <v>144</v>
      </c>
      <c r="C132" s="448">
        <v>-17111.64</v>
      </c>
      <c r="D132" s="136">
        <v>-17111.64</v>
      </c>
      <c r="E132" s="136">
        <v>-17111.64</v>
      </c>
      <c r="F132" s="136">
        <v>-17111.64</v>
      </c>
      <c r="G132" s="136">
        <v>-38548.199999999997</v>
      </c>
      <c r="H132" s="136">
        <v>-470.1</v>
      </c>
      <c r="I132" s="136">
        <v>-182210.75999999998</v>
      </c>
      <c r="J132" s="136">
        <v>-377087.93</v>
      </c>
      <c r="K132" s="136">
        <v>-11940.54</v>
      </c>
      <c r="L132" s="316">
        <f>SUM(LisäyksetVähennykset[[#This Row],[Kuntien yhdistymisavustus (-1,82 €/as)]:[Eläketukivähennys (-1,27 €/as)]])</f>
        <v>-678704.09000000008</v>
      </c>
      <c r="M132" s="302">
        <v>13462</v>
      </c>
      <c r="N132" s="38">
        <v>-162756.96273579448</v>
      </c>
      <c r="O132" s="136">
        <v>846.18</v>
      </c>
      <c r="P132" s="136">
        <v>31509.967962537441</v>
      </c>
      <c r="Q132" s="136">
        <v>3384.72</v>
      </c>
      <c r="R132" s="317">
        <f t="shared" si="3"/>
        <v>-113554.09477325705</v>
      </c>
      <c r="S132" s="315">
        <f>LisäyksetVähennykset[[#This Row],[Lisäykset yhteensä ]]+LisäyksetVähennykset[[#This Row],[Vähennykset yhteensä ]]</f>
        <v>-792258.18477325712</v>
      </c>
      <c r="T132" s="119"/>
    </row>
    <row r="133" spans="1:20" s="51" customFormat="1" x14ac:dyDescent="0.25">
      <c r="A133" s="294">
        <v>421</v>
      </c>
      <c r="B133" s="294" t="s">
        <v>145</v>
      </c>
      <c r="C133" s="448">
        <v>-1314.04</v>
      </c>
      <c r="D133" s="136">
        <v>-1314.04</v>
      </c>
      <c r="E133" s="136">
        <v>-1314.04</v>
      </c>
      <c r="F133" s="136">
        <v>-1314.04</v>
      </c>
      <c r="G133" s="136">
        <v>-2960.2</v>
      </c>
      <c r="H133" s="136">
        <v>-36.1</v>
      </c>
      <c r="I133" s="136">
        <v>-13992.359999999999</v>
      </c>
      <c r="J133" s="136">
        <v>-14506.825000000001</v>
      </c>
      <c r="K133" s="136">
        <v>-916.94</v>
      </c>
      <c r="L133" s="316">
        <f>SUM(LisäyksetVähennykset[[#This Row],[Kuntien yhdistymisavustus (-1,82 €/as)]:[Eläketukivähennys (-1,27 €/as)]])</f>
        <v>-37668.585000000006</v>
      </c>
      <c r="M133" s="302">
        <v>18127</v>
      </c>
      <c r="N133" s="38">
        <v>39125.340264778584</v>
      </c>
      <c r="O133" s="136">
        <v>64.98</v>
      </c>
      <c r="P133" s="136">
        <v>-10671.592234454174</v>
      </c>
      <c r="Q133" s="136">
        <v>259.92</v>
      </c>
      <c r="R133" s="317">
        <f t="shared" si="3"/>
        <v>46905.64803032441</v>
      </c>
      <c r="S133" s="315">
        <f>LisäyksetVähennykset[[#This Row],[Lisäykset yhteensä ]]+LisäyksetVähennykset[[#This Row],[Vähennykset yhteensä ]]</f>
        <v>9237.0630303244034</v>
      </c>
      <c r="T133" s="119"/>
    </row>
    <row r="134" spans="1:20" s="51" customFormat="1" x14ac:dyDescent="0.25">
      <c r="A134" s="294">
        <v>422</v>
      </c>
      <c r="B134" s="294" t="s">
        <v>146</v>
      </c>
      <c r="C134" s="448">
        <v>-19508.580000000002</v>
      </c>
      <c r="D134" s="136">
        <v>-19508.580000000002</v>
      </c>
      <c r="E134" s="136">
        <v>-19508.580000000002</v>
      </c>
      <c r="F134" s="136">
        <v>-19508.580000000002</v>
      </c>
      <c r="G134" s="136">
        <v>-43947.899999999994</v>
      </c>
      <c r="H134" s="136">
        <v>-535.95000000000005</v>
      </c>
      <c r="I134" s="136">
        <v>-207734.22</v>
      </c>
      <c r="J134" s="136">
        <v>-388958.88</v>
      </c>
      <c r="K134" s="136">
        <v>-13613.130000000001</v>
      </c>
      <c r="L134" s="316">
        <f>SUM(LisäyksetVähennykset[[#This Row],[Kuntien yhdistymisavustus (-1,82 €/as)]:[Eläketukivähennys (-1,27 €/as)]])</f>
        <v>-732824.4</v>
      </c>
      <c r="M134" s="302">
        <v>635429</v>
      </c>
      <c r="N134" s="38">
        <v>-315981.70902796835</v>
      </c>
      <c r="O134" s="136">
        <v>964.70999999999992</v>
      </c>
      <c r="P134" s="136">
        <v>108844.53860003932</v>
      </c>
      <c r="Q134" s="136">
        <v>3858.8399999999997</v>
      </c>
      <c r="R134" s="317">
        <f t="shared" si="3"/>
        <v>433115.37957207102</v>
      </c>
      <c r="S134" s="315">
        <f>LisäyksetVähennykset[[#This Row],[Lisäykset yhteensä ]]+LisäyksetVähennykset[[#This Row],[Vähennykset yhteensä ]]</f>
        <v>-299709.020427929</v>
      </c>
      <c r="T134" s="119"/>
    </row>
    <row r="135" spans="1:20" s="51" customFormat="1" x14ac:dyDescent="0.25">
      <c r="A135" s="294">
        <v>423</v>
      </c>
      <c r="B135" s="294" t="s">
        <v>147</v>
      </c>
      <c r="C135" s="448">
        <v>-36665.72</v>
      </c>
      <c r="D135" s="136">
        <v>-36665.72</v>
      </c>
      <c r="E135" s="136">
        <v>-36665.72</v>
      </c>
      <c r="F135" s="136">
        <v>-36665.72</v>
      </c>
      <c r="G135" s="136">
        <v>-82598.599999999991</v>
      </c>
      <c r="H135" s="136">
        <v>-1007.3000000000001</v>
      </c>
      <c r="I135" s="136">
        <v>-390429.48</v>
      </c>
      <c r="J135" s="136">
        <v>-480922.98129999998</v>
      </c>
      <c r="K135" s="136">
        <v>-25585.420000000002</v>
      </c>
      <c r="L135" s="316">
        <f>SUM(LisäyksetVähennykset[[#This Row],[Kuntien yhdistymisavustus (-1,82 €/as)]:[Eläketukivähennys (-1,27 €/as)]])</f>
        <v>-1127206.6612999998</v>
      </c>
      <c r="M135" s="302">
        <v>13774</v>
      </c>
      <c r="N135" s="38">
        <v>-70084.709369556047</v>
      </c>
      <c r="O135" s="136">
        <v>1813.1399999999999</v>
      </c>
      <c r="P135" s="136">
        <v>-71237.505635071007</v>
      </c>
      <c r="Q135" s="136">
        <v>7252.5599999999995</v>
      </c>
      <c r="R135" s="317">
        <f t="shared" ref="R135:R198" si="4">SUM(M135:Q135)</f>
        <v>-118482.51500462706</v>
      </c>
      <c r="S135" s="315">
        <f>LisäyksetVähennykset[[#This Row],[Lisäykset yhteensä ]]+LisäyksetVähennykset[[#This Row],[Vähennykset yhteensä ]]</f>
        <v>-1245689.1763046267</v>
      </c>
      <c r="T135" s="119"/>
    </row>
    <row r="136" spans="1:20" s="51" customFormat="1" x14ac:dyDescent="0.25">
      <c r="A136" s="290">
        <v>425</v>
      </c>
      <c r="B136" s="294" t="s">
        <v>148</v>
      </c>
      <c r="C136" s="448">
        <v>-18633.16</v>
      </c>
      <c r="D136" s="136">
        <v>-18633.16</v>
      </c>
      <c r="E136" s="136">
        <v>-18633.16</v>
      </c>
      <c r="F136" s="136">
        <v>-18633.16</v>
      </c>
      <c r="G136" s="136">
        <v>-41975.799999999996</v>
      </c>
      <c r="H136" s="136">
        <v>-511.90000000000003</v>
      </c>
      <c r="I136" s="136">
        <v>-198412.44</v>
      </c>
      <c r="J136" s="136">
        <v>-179570.32250000001</v>
      </c>
      <c r="K136" s="136">
        <v>-13002.26</v>
      </c>
      <c r="L136" s="316">
        <f>SUM(LisäyksetVähennykset[[#This Row],[Kuntien yhdistymisavustus (-1,82 €/as)]:[Eläketukivähennys (-1,27 €/as)]])</f>
        <v>-508005.36250000005</v>
      </c>
      <c r="M136" s="302">
        <v>40867</v>
      </c>
      <c r="N136" s="136">
        <v>-237163.87793625519</v>
      </c>
      <c r="O136" s="136">
        <v>921.42</v>
      </c>
      <c r="P136" s="136">
        <v>37961.786778954076</v>
      </c>
      <c r="Q136" s="136">
        <v>3685.68</v>
      </c>
      <c r="R136" s="317">
        <f t="shared" si="4"/>
        <v>-153727.99115730112</v>
      </c>
      <c r="S136" s="315">
        <f>LisäyksetVähennykset[[#This Row],[Lisäykset yhteensä ]]+LisäyksetVähennykset[[#This Row],[Vähennykset yhteensä ]]</f>
        <v>-661733.35365730117</v>
      </c>
      <c r="T136" s="119"/>
    </row>
    <row r="137" spans="1:20" s="51" customFormat="1" x14ac:dyDescent="0.25">
      <c r="A137" s="294">
        <v>426</v>
      </c>
      <c r="B137" s="294" t="s">
        <v>149</v>
      </c>
      <c r="C137" s="448">
        <v>-21829.08</v>
      </c>
      <c r="D137" s="136">
        <v>-21829.08</v>
      </c>
      <c r="E137" s="136">
        <v>-21829.08</v>
      </c>
      <c r="F137" s="136">
        <v>-21829.08</v>
      </c>
      <c r="G137" s="136">
        <v>-49175.399999999994</v>
      </c>
      <c r="H137" s="136">
        <v>-599.70000000000005</v>
      </c>
      <c r="I137" s="136">
        <v>-232443.72</v>
      </c>
      <c r="J137" s="136">
        <v>-541601.64</v>
      </c>
      <c r="K137" s="136">
        <v>-15232.380000000001</v>
      </c>
      <c r="L137" s="316">
        <f>SUM(LisäyksetVähennykset[[#This Row],[Kuntien yhdistymisavustus (-1,82 €/as)]:[Eläketukivähennys (-1,27 €/as)]])</f>
        <v>-926369.16</v>
      </c>
      <c r="M137" s="302">
        <v>290281</v>
      </c>
      <c r="N137" s="38">
        <v>172946.06286363304</v>
      </c>
      <c r="O137" s="136">
        <v>1079.46</v>
      </c>
      <c r="P137" s="136">
        <v>93145.619391315064</v>
      </c>
      <c r="Q137" s="136">
        <v>4317.84</v>
      </c>
      <c r="R137" s="317">
        <f t="shared" si="4"/>
        <v>561769.98225494812</v>
      </c>
      <c r="S137" s="315">
        <f>LisäyksetVähennykset[[#This Row],[Lisäykset yhteensä ]]+LisäyksetVähennykset[[#This Row],[Vähennykset yhteensä ]]</f>
        <v>-364599.17774505191</v>
      </c>
      <c r="T137" s="119"/>
    </row>
    <row r="138" spans="1:20" s="51" customFormat="1" x14ac:dyDescent="0.25">
      <c r="A138" s="294">
        <v>430</v>
      </c>
      <c r="B138" s="294" t="s">
        <v>150</v>
      </c>
      <c r="C138" s="448">
        <v>-28701.4</v>
      </c>
      <c r="D138" s="136">
        <v>-28701.4</v>
      </c>
      <c r="E138" s="136">
        <v>-28701.4</v>
      </c>
      <c r="F138" s="136">
        <v>-28701.4</v>
      </c>
      <c r="G138" s="136">
        <v>-64656.999999999993</v>
      </c>
      <c r="H138" s="136">
        <v>-788.5</v>
      </c>
      <c r="I138" s="136">
        <v>-305622.59999999998</v>
      </c>
      <c r="J138" s="136">
        <v>-556388.17374999996</v>
      </c>
      <c r="K138" s="136">
        <v>-20027.900000000001</v>
      </c>
      <c r="L138" s="316">
        <f>SUM(LisäyksetVähennykset[[#This Row],[Kuntien yhdistymisavustus (-1,82 €/as)]:[Eläketukivähennys (-1,27 €/as)]])</f>
        <v>-1062289.7737499999</v>
      </c>
      <c r="M138" s="302">
        <v>-167155</v>
      </c>
      <c r="N138" s="38">
        <v>60458.416094228625</v>
      </c>
      <c r="O138" s="136">
        <v>1419.3</v>
      </c>
      <c r="P138" s="136">
        <v>17373.077941068477</v>
      </c>
      <c r="Q138" s="136">
        <v>5677.2</v>
      </c>
      <c r="R138" s="317">
        <f t="shared" si="4"/>
        <v>-82227.005964702897</v>
      </c>
      <c r="S138" s="315">
        <f>LisäyksetVähennykset[[#This Row],[Lisäykset yhteensä ]]+LisäyksetVähennykset[[#This Row],[Vähennykset yhteensä ]]</f>
        <v>-1144516.7797147029</v>
      </c>
      <c r="T138" s="119"/>
    </row>
    <row r="139" spans="1:20" s="51" customFormat="1" x14ac:dyDescent="0.25">
      <c r="A139" s="294">
        <v>433</v>
      </c>
      <c r="B139" s="294" t="s">
        <v>151</v>
      </c>
      <c r="C139" s="448">
        <v>-14292.460000000001</v>
      </c>
      <c r="D139" s="136">
        <v>-14292.460000000001</v>
      </c>
      <c r="E139" s="136">
        <v>-14292.460000000001</v>
      </c>
      <c r="F139" s="136">
        <v>-14292.460000000001</v>
      </c>
      <c r="G139" s="136">
        <v>-32197.299999999996</v>
      </c>
      <c r="H139" s="136">
        <v>-392.65000000000003</v>
      </c>
      <c r="I139" s="136">
        <v>-152191.13999999998</v>
      </c>
      <c r="J139" s="136">
        <v>-251755.02</v>
      </c>
      <c r="K139" s="136">
        <v>-9973.31</v>
      </c>
      <c r="L139" s="316">
        <f>SUM(LisäyksetVähennykset[[#This Row],[Kuntien yhdistymisavustus (-1,82 €/as)]:[Eläketukivähennys (-1,27 €/as)]])</f>
        <v>-503679.25999999995</v>
      </c>
      <c r="M139" s="302">
        <v>-59608</v>
      </c>
      <c r="N139" s="38">
        <v>177263.44181268103</v>
      </c>
      <c r="O139" s="136">
        <v>706.77</v>
      </c>
      <c r="P139" s="136">
        <v>-4638.7724129895942</v>
      </c>
      <c r="Q139" s="136">
        <v>2827.08</v>
      </c>
      <c r="R139" s="317">
        <f t="shared" si="4"/>
        <v>116550.51939969145</v>
      </c>
      <c r="S139" s="315">
        <f>LisäyksetVähennykset[[#This Row],[Lisäykset yhteensä ]]+LisäyksetVähennykset[[#This Row],[Vähennykset yhteensä ]]</f>
        <v>-387128.74060030852</v>
      </c>
      <c r="T139" s="119"/>
    </row>
    <row r="140" spans="1:20" s="51" customFormat="1" x14ac:dyDescent="0.25">
      <c r="A140" s="294">
        <v>434</v>
      </c>
      <c r="B140" s="294" t="s">
        <v>152</v>
      </c>
      <c r="C140" s="448">
        <v>-26835.9</v>
      </c>
      <c r="D140" s="136">
        <v>-26835.9</v>
      </c>
      <c r="E140" s="136">
        <v>-26835.9</v>
      </c>
      <c r="F140" s="136">
        <v>-26835.9</v>
      </c>
      <c r="G140" s="136">
        <v>-60454.499999999993</v>
      </c>
      <c r="H140" s="136">
        <v>-737.25</v>
      </c>
      <c r="I140" s="136">
        <v>-285758.09999999998</v>
      </c>
      <c r="J140" s="136">
        <v>-641973.74</v>
      </c>
      <c r="K140" s="136">
        <v>-18726.150000000001</v>
      </c>
      <c r="L140" s="316">
        <f>SUM(LisäyksetVähennykset[[#This Row],[Kuntien yhdistymisavustus (-1,82 €/as)]:[Eläketukivähennys (-1,27 €/as)]])</f>
        <v>-1114993.3399999999</v>
      </c>
      <c r="M140" s="302">
        <v>195042</v>
      </c>
      <c r="N140" s="38">
        <v>298338.15703547001</v>
      </c>
      <c r="O140" s="136">
        <v>1327.05</v>
      </c>
      <c r="P140" s="136">
        <v>-195108.00747413479</v>
      </c>
      <c r="Q140" s="136">
        <v>5308.2</v>
      </c>
      <c r="R140" s="317">
        <f t="shared" si="4"/>
        <v>304907.39956133522</v>
      </c>
      <c r="S140" s="315">
        <f>LisäyksetVähennykset[[#This Row],[Lisäykset yhteensä ]]+LisäyksetVähennykset[[#This Row],[Vähennykset yhteensä ]]</f>
        <v>-810085.94043866463</v>
      </c>
      <c r="T140" s="119"/>
    </row>
    <row r="141" spans="1:20" s="51" customFormat="1" x14ac:dyDescent="0.25">
      <c r="A141" s="294">
        <v>435</v>
      </c>
      <c r="B141" s="294" t="s">
        <v>153</v>
      </c>
      <c r="C141" s="448">
        <v>-1272.18</v>
      </c>
      <c r="D141" s="136">
        <v>-1272.18</v>
      </c>
      <c r="E141" s="136">
        <v>-1272.18</v>
      </c>
      <c r="F141" s="136">
        <v>-1272.18</v>
      </c>
      <c r="G141" s="136">
        <v>-2865.8999999999996</v>
      </c>
      <c r="H141" s="136">
        <v>-34.950000000000003</v>
      </c>
      <c r="I141" s="136">
        <v>-13546.619999999999</v>
      </c>
      <c r="J141" s="136">
        <v>-11254.355</v>
      </c>
      <c r="K141" s="136">
        <v>-887.73</v>
      </c>
      <c r="L141" s="316">
        <f>SUM(LisäyksetVähennykset[[#This Row],[Kuntien yhdistymisavustus (-1,82 €/as)]:[Eläketukivähennys (-1,27 €/as)]])</f>
        <v>-33678.275000000001</v>
      </c>
      <c r="M141" s="302">
        <v>-1935</v>
      </c>
      <c r="N141" s="38">
        <v>215879.84020721586</v>
      </c>
      <c r="O141" s="136">
        <v>62.91</v>
      </c>
      <c r="P141" s="136">
        <v>-4554.6930566043848</v>
      </c>
      <c r="Q141" s="136">
        <v>251.64</v>
      </c>
      <c r="R141" s="317">
        <f t="shared" si="4"/>
        <v>209704.69715061149</v>
      </c>
      <c r="S141" s="315">
        <f>LisäyksetVähennykset[[#This Row],[Lisäykset yhteensä ]]+LisäyksetVähennykset[[#This Row],[Vähennykset yhteensä ]]</f>
        <v>176026.4221506115</v>
      </c>
      <c r="T141" s="119"/>
    </row>
    <row r="142" spans="1:20" s="51" customFormat="1" x14ac:dyDescent="0.25">
      <c r="A142" s="294">
        <v>436</v>
      </c>
      <c r="B142" s="294" t="s">
        <v>154</v>
      </c>
      <c r="C142" s="448">
        <v>-3705.52</v>
      </c>
      <c r="D142" s="136">
        <v>-3705.52</v>
      </c>
      <c r="E142" s="136">
        <v>-3705.52</v>
      </c>
      <c r="F142" s="136">
        <v>-3705.52</v>
      </c>
      <c r="G142" s="136">
        <v>-8347.5999999999985</v>
      </c>
      <c r="H142" s="136">
        <v>-101.80000000000001</v>
      </c>
      <c r="I142" s="136">
        <v>-39457.68</v>
      </c>
      <c r="J142" s="136">
        <v>-50446.665000000001</v>
      </c>
      <c r="K142" s="136">
        <v>-2585.7200000000003</v>
      </c>
      <c r="L142" s="316">
        <f>SUM(LisäyksetVähennykset[[#This Row],[Kuntien yhdistymisavustus (-1,82 €/as)]:[Eläketukivähennys (-1,27 €/as)]])</f>
        <v>-115761.54500000001</v>
      </c>
      <c r="M142" s="302">
        <v>27057</v>
      </c>
      <c r="N142" s="38">
        <v>-8187.1440257076174</v>
      </c>
      <c r="O142" s="136">
        <v>183.23999999999998</v>
      </c>
      <c r="P142" s="136">
        <v>15037.957041734993</v>
      </c>
      <c r="Q142" s="136">
        <v>732.95999999999992</v>
      </c>
      <c r="R142" s="317">
        <f t="shared" si="4"/>
        <v>34824.013016027377</v>
      </c>
      <c r="S142" s="315">
        <f>LisäyksetVähennykset[[#This Row],[Lisäykset yhteensä ]]+LisäyksetVähennykset[[#This Row],[Vähennykset yhteensä ]]</f>
        <v>-80937.531983972644</v>
      </c>
      <c r="T142" s="119"/>
    </row>
    <row r="143" spans="1:20" s="51" customFormat="1" x14ac:dyDescent="0.25">
      <c r="A143" s="294">
        <v>440</v>
      </c>
      <c r="B143" s="294" t="s">
        <v>155</v>
      </c>
      <c r="C143" s="448">
        <v>-10071.880000000001</v>
      </c>
      <c r="D143" s="136">
        <v>-10071.880000000001</v>
      </c>
      <c r="E143" s="136">
        <v>-10071.880000000001</v>
      </c>
      <c r="F143" s="136">
        <v>-10071.880000000001</v>
      </c>
      <c r="G143" s="136">
        <v>-22689.399999999998</v>
      </c>
      <c r="H143" s="136">
        <v>-276.7</v>
      </c>
      <c r="I143" s="136">
        <v>-107248.92</v>
      </c>
      <c r="J143" s="136">
        <v>-43149.214999999997</v>
      </c>
      <c r="K143" s="136">
        <v>-7028.18</v>
      </c>
      <c r="L143" s="316">
        <f>SUM(LisäyksetVähennykset[[#This Row],[Kuntien yhdistymisavustus (-1,82 €/as)]:[Eläketukivähennys (-1,27 €/as)]])</f>
        <v>-220679.93499999997</v>
      </c>
      <c r="M143" s="302">
        <v>-43352</v>
      </c>
      <c r="N143" s="38">
        <v>14361.762467931956</v>
      </c>
      <c r="O143" s="136">
        <v>498.06</v>
      </c>
      <c r="P143" s="136">
        <v>-7963.9326468339141</v>
      </c>
      <c r="Q143" s="136">
        <v>1992.24</v>
      </c>
      <c r="R143" s="317">
        <f t="shared" si="4"/>
        <v>-34463.870178901961</v>
      </c>
      <c r="S143" s="315">
        <f>LisäyksetVähennykset[[#This Row],[Lisäykset yhteensä ]]+LisäyksetVähennykset[[#This Row],[Vähennykset yhteensä ]]</f>
        <v>-255143.80517890194</v>
      </c>
      <c r="T143" s="119"/>
    </row>
    <row r="144" spans="1:20" s="51" customFormat="1" x14ac:dyDescent="0.25">
      <c r="A144" s="294">
        <v>441</v>
      </c>
      <c r="B144" s="294" t="s">
        <v>156</v>
      </c>
      <c r="C144" s="448">
        <v>-8268.26</v>
      </c>
      <c r="D144" s="136">
        <v>-8268.26</v>
      </c>
      <c r="E144" s="136">
        <v>-8268.26</v>
      </c>
      <c r="F144" s="136">
        <v>-8268.26</v>
      </c>
      <c r="G144" s="136">
        <v>-18626.3</v>
      </c>
      <c r="H144" s="136">
        <v>-227.15</v>
      </c>
      <c r="I144" s="136">
        <v>-88043.34</v>
      </c>
      <c r="J144" s="136">
        <v>-162383.185</v>
      </c>
      <c r="K144" s="136">
        <v>-5769.61</v>
      </c>
      <c r="L144" s="316">
        <f>SUM(LisäyksetVähennykset[[#This Row],[Kuntien yhdistymisavustus (-1,82 €/as)]:[Eläketukivähennys (-1,27 €/as)]])</f>
        <v>-308122.625</v>
      </c>
      <c r="M144" s="302">
        <v>97180</v>
      </c>
      <c r="N144" s="38">
        <v>-3537.7496837247163</v>
      </c>
      <c r="O144" s="136">
        <v>408.87</v>
      </c>
      <c r="P144" s="136">
        <v>-1609.7209362484864</v>
      </c>
      <c r="Q144" s="136">
        <v>1635.48</v>
      </c>
      <c r="R144" s="317">
        <f t="shared" si="4"/>
        <v>94076.879380026789</v>
      </c>
      <c r="S144" s="315">
        <f>LisäyksetVähennykset[[#This Row],[Lisäykset yhteensä ]]+LisäyksetVähennykset[[#This Row],[Vähennykset yhteensä ]]</f>
        <v>-214045.74561997323</v>
      </c>
      <c r="T144" s="119"/>
    </row>
    <row r="145" spans="1:20" s="51" customFormat="1" x14ac:dyDescent="0.25">
      <c r="A145" s="294">
        <v>444</v>
      </c>
      <c r="B145" s="294" t="s">
        <v>157</v>
      </c>
      <c r="C145" s="448">
        <v>-83512.52</v>
      </c>
      <c r="D145" s="136">
        <v>-83512.52</v>
      </c>
      <c r="E145" s="136">
        <v>-83512.52</v>
      </c>
      <c r="F145" s="136">
        <v>-83512.52</v>
      </c>
      <c r="G145" s="136">
        <v>-188132.59999999998</v>
      </c>
      <c r="H145" s="136">
        <v>-2294.3000000000002</v>
      </c>
      <c r="I145" s="136">
        <v>-889270.67999999993</v>
      </c>
      <c r="J145" s="136">
        <v>-2760027.8250000002</v>
      </c>
      <c r="K145" s="136">
        <v>-58275.22</v>
      </c>
      <c r="L145" s="316">
        <f>SUM(LisäyksetVähennykset[[#This Row],[Kuntien yhdistymisavustus (-1,82 €/as)]:[Eläketukivähennys (-1,27 €/as)]])</f>
        <v>-4232050.7050000001</v>
      </c>
      <c r="M145" s="302">
        <v>-48294</v>
      </c>
      <c r="N145" s="38">
        <v>624884.95422090124</v>
      </c>
      <c r="O145" s="136">
        <v>4129.74</v>
      </c>
      <c r="P145" s="136">
        <v>201652.59755801904</v>
      </c>
      <c r="Q145" s="136">
        <v>16518.96</v>
      </c>
      <c r="R145" s="317">
        <f t="shared" si="4"/>
        <v>798892.25177892018</v>
      </c>
      <c r="S145" s="315">
        <f>LisäyksetVähennykset[[#This Row],[Lisäykset yhteensä ]]+LisäyksetVähennykset[[#This Row],[Vähennykset yhteensä ]]</f>
        <v>-3433158.4532210799</v>
      </c>
      <c r="T145" s="119"/>
    </row>
    <row r="146" spans="1:20" s="51" customFormat="1" x14ac:dyDescent="0.25">
      <c r="A146" s="294">
        <v>445</v>
      </c>
      <c r="B146" s="294" t="s">
        <v>158</v>
      </c>
      <c r="C146" s="448">
        <v>-27491.100000000002</v>
      </c>
      <c r="D146" s="136">
        <v>-27491.100000000002</v>
      </c>
      <c r="E146" s="136">
        <v>-27491.100000000002</v>
      </c>
      <c r="F146" s="136">
        <v>-27491.100000000002</v>
      </c>
      <c r="G146" s="136">
        <v>-61930.499999999993</v>
      </c>
      <c r="H146" s="136">
        <v>-755.25</v>
      </c>
      <c r="I146" s="136">
        <v>-292734.89999999997</v>
      </c>
      <c r="J146" s="136">
        <v>-384963.28499999997</v>
      </c>
      <c r="K146" s="136">
        <v>-19183.349999999999</v>
      </c>
      <c r="L146" s="316">
        <f>SUM(LisäyksetVähennykset[[#This Row],[Kuntien yhdistymisavustus (-1,82 €/as)]:[Eläketukivähennys (-1,27 €/as)]])</f>
        <v>-869531.68499999994</v>
      </c>
      <c r="M146" s="302">
        <v>85094</v>
      </c>
      <c r="N146" s="38">
        <v>391772.46881145611</v>
      </c>
      <c r="O146" s="136">
        <v>1359.45</v>
      </c>
      <c r="P146" s="136">
        <v>-53524.128651770989</v>
      </c>
      <c r="Q146" s="136">
        <v>5437.8</v>
      </c>
      <c r="R146" s="317">
        <f t="shared" si="4"/>
        <v>430139.59015968512</v>
      </c>
      <c r="S146" s="315">
        <f>LisäyksetVähennykset[[#This Row],[Lisäykset yhteensä ]]+LisäyksetVähennykset[[#This Row],[Vähennykset yhteensä ]]</f>
        <v>-439392.09484031482</v>
      </c>
      <c r="T146" s="119"/>
    </row>
    <row r="147" spans="1:20" s="51" customFormat="1" x14ac:dyDescent="0.25">
      <c r="A147" s="294">
        <v>475</v>
      </c>
      <c r="B147" s="294" t="s">
        <v>159</v>
      </c>
      <c r="C147" s="448">
        <v>-9920.82</v>
      </c>
      <c r="D147" s="136">
        <v>-9920.82</v>
      </c>
      <c r="E147" s="136">
        <v>-9920.82</v>
      </c>
      <c r="F147" s="136">
        <v>-9920.82</v>
      </c>
      <c r="G147" s="136">
        <v>-22349.1</v>
      </c>
      <c r="H147" s="136">
        <v>-272.55</v>
      </c>
      <c r="I147" s="136">
        <v>-105640.37999999999</v>
      </c>
      <c r="J147" s="136">
        <v>-72934.125</v>
      </c>
      <c r="K147" s="136">
        <v>-6922.77</v>
      </c>
      <c r="L147" s="316">
        <f>SUM(LisäyksetVähennykset[[#This Row],[Kuntien yhdistymisavustus (-1,82 €/as)]:[Eläketukivähennys (-1,27 €/as)]])</f>
        <v>-247802.20499999999</v>
      </c>
      <c r="M147" s="302">
        <v>-140850</v>
      </c>
      <c r="N147" s="38">
        <v>102448.75923616439</v>
      </c>
      <c r="O147" s="136">
        <v>490.59</v>
      </c>
      <c r="P147" s="136">
        <v>-17387.697660890735</v>
      </c>
      <c r="Q147" s="136">
        <v>1962.36</v>
      </c>
      <c r="R147" s="317">
        <f t="shared" si="4"/>
        <v>-53335.988424726347</v>
      </c>
      <c r="S147" s="315">
        <f>LisäyksetVähennykset[[#This Row],[Lisäykset yhteensä ]]+LisäyksetVähennykset[[#This Row],[Vähennykset yhteensä ]]</f>
        <v>-301138.19342472631</v>
      </c>
      <c r="T147" s="119"/>
    </row>
    <row r="148" spans="1:20" s="51" customFormat="1" x14ac:dyDescent="0.25">
      <c r="A148" s="294">
        <v>480</v>
      </c>
      <c r="B148" s="294" t="s">
        <v>160</v>
      </c>
      <c r="C148" s="448">
        <v>-3638.1800000000003</v>
      </c>
      <c r="D148" s="136">
        <v>-3638.1800000000003</v>
      </c>
      <c r="E148" s="136">
        <v>-3638.1800000000003</v>
      </c>
      <c r="F148" s="136">
        <v>-3638.1800000000003</v>
      </c>
      <c r="G148" s="136">
        <v>-8195.9</v>
      </c>
      <c r="H148" s="136">
        <v>-99.95</v>
      </c>
      <c r="I148" s="136">
        <v>-38740.619999999995</v>
      </c>
      <c r="J148" s="136">
        <v>-55771.474999999999</v>
      </c>
      <c r="K148" s="136">
        <v>-2538.73</v>
      </c>
      <c r="L148" s="316">
        <f>SUM(LisäyksetVähennykset[[#This Row],[Kuntien yhdistymisavustus (-1,82 €/as)]:[Eläketukivähennys (-1,27 €/as)]])</f>
        <v>-119899.395</v>
      </c>
      <c r="M148" s="302">
        <v>-23633</v>
      </c>
      <c r="N148" s="38">
        <v>-2801.1581095047295</v>
      </c>
      <c r="O148" s="136">
        <v>179.91</v>
      </c>
      <c r="P148" s="136">
        <v>8552.9093852618571</v>
      </c>
      <c r="Q148" s="136">
        <v>719.64</v>
      </c>
      <c r="R148" s="317">
        <f t="shared" si="4"/>
        <v>-16981.698724242873</v>
      </c>
      <c r="S148" s="315">
        <f>LisäyksetVähennykset[[#This Row],[Lisäykset yhteensä ]]+LisäyksetVähennykset[[#This Row],[Vähennykset yhteensä ]]</f>
        <v>-136881.09372424288</v>
      </c>
      <c r="T148" s="119"/>
    </row>
    <row r="149" spans="1:20" s="51" customFormat="1" x14ac:dyDescent="0.25">
      <c r="A149" s="294">
        <v>481</v>
      </c>
      <c r="B149" s="294" t="s">
        <v>161</v>
      </c>
      <c r="C149" s="448">
        <v>-17368.260000000002</v>
      </c>
      <c r="D149" s="136">
        <v>-17368.260000000002</v>
      </c>
      <c r="E149" s="136">
        <v>-17368.260000000002</v>
      </c>
      <c r="F149" s="136">
        <v>-17368.260000000002</v>
      </c>
      <c r="G149" s="136">
        <v>-39126.299999999996</v>
      </c>
      <c r="H149" s="136">
        <v>-477.15000000000003</v>
      </c>
      <c r="I149" s="136">
        <v>-184943.34</v>
      </c>
      <c r="J149" s="136">
        <v>-134450.05499999999</v>
      </c>
      <c r="K149" s="136">
        <v>-12119.61</v>
      </c>
      <c r="L149" s="316">
        <f>SUM(LisäyksetVähennykset[[#This Row],[Kuntien yhdistymisavustus (-1,82 €/as)]:[Eläketukivähennys (-1,27 €/as)]])</f>
        <v>-440589.49499999994</v>
      </c>
      <c r="M149" s="302">
        <v>36413</v>
      </c>
      <c r="N149" s="38">
        <v>32000.689960744232</v>
      </c>
      <c r="O149" s="136">
        <v>858.87</v>
      </c>
      <c r="P149" s="136">
        <v>-32083.263849012423</v>
      </c>
      <c r="Q149" s="136">
        <v>3435.48</v>
      </c>
      <c r="R149" s="317">
        <f t="shared" si="4"/>
        <v>40624.776111731808</v>
      </c>
      <c r="S149" s="315">
        <f>LisäyksetVähennykset[[#This Row],[Lisäykset yhteensä ]]+LisäyksetVähennykset[[#This Row],[Vähennykset yhteensä ]]</f>
        <v>-399964.71888826811</v>
      </c>
      <c r="T149" s="119"/>
    </row>
    <row r="150" spans="1:20" s="51" customFormat="1" x14ac:dyDescent="0.25">
      <c r="A150" s="294">
        <v>483</v>
      </c>
      <c r="B150" s="294" t="s">
        <v>162</v>
      </c>
      <c r="C150" s="448">
        <v>-1961.96</v>
      </c>
      <c r="D150" s="136">
        <v>-1961.96</v>
      </c>
      <c r="E150" s="136">
        <v>-1961.96</v>
      </c>
      <c r="F150" s="136">
        <v>-1961.96</v>
      </c>
      <c r="G150" s="136">
        <v>-4419.7999999999993</v>
      </c>
      <c r="H150" s="136">
        <v>-53.900000000000006</v>
      </c>
      <c r="I150" s="136">
        <v>-20891.64</v>
      </c>
      <c r="J150" s="136">
        <v>-23912.33</v>
      </c>
      <c r="K150" s="136">
        <v>-1369.06</v>
      </c>
      <c r="L150" s="316">
        <f>SUM(LisäyksetVähennykset[[#This Row],[Kuntien yhdistymisavustus (-1,82 €/as)]:[Eläketukivähennys (-1,27 €/as)]])</f>
        <v>-58494.57</v>
      </c>
      <c r="M150" s="302">
        <v>-5108</v>
      </c>
      <c r="N150" s="38">
        <v>-2330.2481867615134</v>
      </c>
      <c r="O150" s="136">
        <v>97.02</v>
      </c>
      <c r="P150" s="136">
        <v>5668.7331821565595</v>
      </c>
      <c r="Q150" s="136">
        <v>388.08</v>
      </c>
      <c r="R150" s="317">
        <f t="shared" si="4"/>
        <v>-1284.4150046049535</v>
      </c>
      <c r="S150" s="315">
        <f>LisäyksetVähennykset[[#This Row],[Lisäykset yhteensä ]]+LisäyksetVähennykset[[#This Row],[Vähennykset yhteensä ]]</f>
        <v>-59778.985004604954</v>
      </c>
      <c r="T150" s="119"/>
    </row>
    <row r="151" spans="1:20" s="51" customFormat="1" x14ac:dyDescent="0.25">
      <c r="A151" s="294">
        <v>484</v>
      </c>
      <c r="B151" s="294" t="s">
        <v>163</v>
      </c>
      <c r="C151" s="448">
        <v>-5580.12</v>
      </c>
      <c r="D151" s="136">
        <v>-5580.12</v>
      </c>
      <c r="E151" s="136">
        <v>-5580.12</v>
      </c>
      <c r="F151" s="136">
        <v>-5580.12</v>
      </c>
      <c r="G151" s="136">
        <v>-12570.599999999999</v>
      </c>
      <c r="H151" s="136">
        <v>-153.30000000000001</v>
      </c>
      <c r="I151" s="136">
        <v>-59419.079999999994</v>
      </c>
      <c r="J151" s="136">
        <v>-50342.84</v>
      </c>
      <c r="K151" s="136">
        <v>-3893.82</v>
      </c>
      <c r="L151" s="316">
        <f>SUM(LisäyksetVähennykset[[#This Row],[Kuntien yhdistymisavustus (-1,82 €/as)]:[Eläketukivähennys (-1,27 €/as)]])</f>
        <v>-148700.12</v>
      </c>
      <c r="M151" s="302">
        <v>80593</v>
      </c>
      <c r="N151" s="38">
        <v>74367.379227299243</v>
      </c>
      <c r="O151" s="136">
        <v>275.94</v>
      </c>
      <c r="P151" s="136">
        <v>13953.486607691724</v>
      </c>
      <c r="Q151" s="136">
        <v>1103.76</v>
      </c>
      <c r="R151" s="317">
        <f t="shared" si="4"/>
        <v>170293.56583499099</v>
      </c>
      <c r="S151" s="315">
        <f>LisäyksetVähennykset[[#This Row],[Lisäykset yhteensä ]]+LisäyksetVähennykset[[#This Row],[Vähennykset yhteensä ]]</f>
        <v>21593.445834990998</v>
      </c>
      <c r="T151" s="119"/>
    </row>
    <row r="152" spans="1:20" s="51" customFormat="1" x14ac:dyDescent="0.25">
      <c r="A152" s="294">
        <v>489</v>
      </c>
      <c r="B152" s="294" t="s">
        <v>164</v>
      </c>
      <c r="C152" s="448">
        <v>-3399.76</v>
      </c>
      <c r="D152" s="136">
        <v>-3399.76</v>
      </c>
      <c r="E152" s="136">
        <v>-3399.76</v>
      </c>
      <c r="F152" s="136">
        <v>-3399.76</v>
      </c>
      <c r="G152" s="136">
        <v>-7658.7999999999993</v>
      </c>
      <c r="H152" s="136">
        <v>-93.4</v>
      </c>
      <c r="I152" s="136">
        <v>-36201.839999999997</v>
      </c>
      <c r="J152" s="136">
        <v>-34357.695</v>
      </c>
      <c r="K152" s="136">
        <v>-2372.36</v>
      </c>
      <c r="L152" s="316">
        <f>SUM(LisäyksetVähennykset[[#This Row],[Kuntien yhdistymisavustus (-1,82 €/as)]:[Eläketukivähennys (-1,27 €/as)]])</f>
        <v>-94283.134999999995</v>
      </c>
      <c r="M152" s="302">
        <v>-49160</v>
      </c>
      <c r="N152" s="38">
        <v>129195.37822860479</v>
      </c>
      <c r="O152" s="136">
        <v>168.12</v>
      </c>
      <c r="P152" s="136">
        <v>-4699.1846860089645</v>
      </c>
      <c r="Q152" s="136">
        <v>672.48</v>
      </c>
      <c r="R152" s="317">
        <f t="shared" si="4"/>
        <v>76176.793542595828</v>
      </c>
      <c r="S152" s="315">
        <f>LisäyksetVähennykset[[#This Row],[Lisäykset yhteensä ]]+LisäyksetVähennykset[[#This Row],[Vähennykset yhteensä ]]</f>
        <v>-18106.341457404167</v>
      </c>
      <c r="T152" s="119"/>
    </row>
    <row r="153" spans="1:20" s="51" customFormat="1" x14ac:dyDescent="0.25">
      <c r="A153" s="294">
        <v>491</v>
      </c>
      <c r="B153" s="294" t="s">
        <v>165</v>
      </c>
      <c r="C153" s="448">
        <v>-95701.06</v>
      </c>
      <c r="D153" s="136">
        <v>-95701.06</v>
      </c>
      <c r="E153" s="136">
        <v>-95701.06</v>
      </c>
      <c r="F153" s="136">
        <v>-95701.06</v>
      </c>
      <c r="G153" s="136">
        <v>-215590.3</v>
      </c>
      <c r="H153" s="136">
        <v>-2629.15</v>
      </c>
      <c r="I153" s="136">
        <v>-1019058.5399999999</v>
      </c>
      <c r="J153" s="136">
        <v>-3203185.8849999998</v>
      </c>
      <c r="K153" s="136">
        <v>-66780.41</v>
      </c>
      <c r="L153" s="316">
        <f>SUM(LisäyksetVähennykset[[#This Row],[Kuntien yhdistymisavustus (-1,82 €/as)]:[Eläketukivähennys (-1,27 €/as)]])</f>
        <v>-4890048.5250000004</v>
      </c>
      <c r="M153" s="302">
        <v>692000</v>
      </c>
      <c r="N153" s="38">
        <v>23894.419267288409</v>
      </c>
      <c r="O153" s="136">
        <v>4732.47</v>
      </c>
      <c r="P153" s="136">
        <v>265030.60404663614</v>
      </c>
      <c r="Q153" s="136">
        <v>18929.88</v>
      </c>
      <c r="R153" s="317">
        <f t="shared" si="4"/>
        <v>1004587.3733139245</v>
      </c>
      <c r="S153" s="315">
        <f>LisäyksetVähennykset[[#This Row],[Lisäykset yhteensä ]]+LisäyksetVähennykset[[#This Row],[Vähennykset yhteensä ]]</f>
        <v>-3885461.1516860761</v>
      </c>
      <c r="T153" s="119"/>
    </row>
    <row r="154" spans="1:20" s="51" customFormat="1" x14ac:dyDescent="0.25">
      <c r="A154" s="294">
        <v>494</v>
      </c>
      <c r="B154" s="294" t="s">
        <v>166</v>
      </c>
      <c r="C154" s="448">
        <v>-16203.460000000001</v>
      </c>
      <c r="D154" s="136">
        <v>-16203.460000000001</v>
      </c>
      <c r="E154" s="136">
        <v>-16203.460000000001</v>
      </c>
      <c r="F154" s="136">
        <v>-16203.460000000001</v>
      </c>
      <c r="G154" s="136">
        <v>-36502.299999999996</v>
      </c>
      <c r="H154" s="136">
        <v>-445.15000000000003</v>
      </c>
      <c r="I154" s="136">
        <v>-172540.13999999998</v>
      </c>
      <c r="J154" s="136">
        <v>-281223.245</v>
      </c>
      <c r="K154" s="136">
        <v>-11306.81</v>
      </c>
      <c r="L154" s="316">
        <f>SUM(LisäyksetVähennykset[[#This Row],[Kuntien yhdistymisavustus (-1,82 €/as)]:[Eläketukivähennys (-1,27 €/as)]])</f>
        <v>-566831.4850000001</v>
      </c>
      <c r="M154" s="302">
        <v>-149101</v>
      </c>
      <c r="N154" s="38">
        <v>-106345.7427293472</v>
      </c>
      <c r="O154" s="136">
        <v>801.27</v>
      </c>
      <c r="P154" s="136">
        <v>43268.910661172224</v>
      </c>
      <c r="Q154" s="136">
        <v>3205.08</v>
      </c>
      <c r="R154" s="317">
        <f t="shared" si="4"/>
        <v>-208171.48206817501</v>
      </c>
      <c r="S154" s="315">
        <f>LisäyksetVähennykset[[#This Row],[Lisäykset yhteensä ]]+LisäyksetVähennykset[[#This Row],[Vähennykset yhteensä ]]</f>
        <v>-775002.96706817509</v>
      </c>
      <c r="T154" s="119"/>
    </row>
    <row r="155" spans="1:20" s="51" customFormat="1" x14ac:dyDescent="0.25">
      <c r="A155" s="294">
        <v>495</v>
      </c>
      <c r="B155" s="294" t="s">
        <v>167</v>
      </c>
      <c r="C155" s="448">
        <v>-2835.56</v>
      </c>
      <c r="D155" s="136">
        <v>-2835.56</v>
      </c>
      <c r="E155" s="136">
        <v>-2835.56</v>
      </c>
      <c r="F155" s="136">
        <v>-2835.56</v>
      </c>
      <c r="G155" s="136">
        <v>-6387.7999999999993</v>
      </c>
      <c r="H155" s="136">
        <v>-77.900000000000006</v>
      </c>
      <c r="I155" s="136">
        <v>-30194.039999999997</v>
      </c>
      <c r="J155" s="136">
        <v>-55541.474999999999</v>
      </c>
      <c r="K155" s="136">
        <v>-1978.66</v>
      </c>
      <c r="L155" s="316">
        <f>SUM(LisäyksetVähennykset[[#This Row],[Kuntien yhdistymisavustus (-1,82 €/as)]:[Eläketukivähennys (-1,27 €/as)]])</f>
        <v>-105522.11499999999</v>
      </c>
      <c r="M155" s="302">
        <v>35851</v>
      </c>
      <c r="N155" s="38">
        <v>30935.090805328451</v>
      </c>
      <c r="O155" s="136">
        <v>140.22</v>
      </c>
      <c r="P155" s="136">
        <v>-16999.544491988687</v>
      </c>
      <c r="Q155" s="136">
        <v>560.88</v>
      </c>
      <c r="R155" s="317">
        <f t="shared" si="4"/>
        <v>50487.646313339763</v>
      </c>
      <c r="S155" s="315">
        <f>LisäyksetVähennykset[[#This Row],[Lisäykset yhteensä ]]+LisäyksetVähennykset[[#This Row],[Vähennykset yhteensä ]]</f>
        <v>-55034.468686660228</v>
      </c>
      <c r="T155" s="119"/>
    </row>
    <row r="156" spans="1:20" s="51" customFormat="1" x14ac:dyDescent="0.25">
      <c r="A156" s="294">
        <v>498</v>
      </c>
      <c r="B156" s="294" t="s">
        <v>168</v>
      </c>
      <c r="C156" s="448">
        <v>-4180.54</v>
      </c>
      <c r="D156" s="136">
        <v>-4180.54</v>
      </c>
      <c r="E156" s="136">
        <v>-4180.54</v>
      </c>
      <c r="F156" s="136">
        <v>-4180.54</v>
      </c>
      <c r="G156" s="136">
        <v>-9417.6999999999989</v>
      </c>
      <c r="H156" s="136">
        <v>-114.85000000000001</v>
      </c>
      <c r="I156" s="136">
        <v>-44515.86</v>
      </c>
      <c r="J156" s="136">
        <v>-23481.055</v>
      </c>
      <c r="K156" s="136">
        <v>-2917.19</v>
      </c>
      <c r="L156" s="316">
        <f>SUM(LisäyksetVähennykset[[#This Row],[Kuntien yhdistymisavustus (-1,82 €/as)]:[Eläketukivähennys (-1,27 €/as)]])</f>
        <v>-97168.815000000002</v>
      </c>
      <c r="M156" s="302">
        <v>21632</v>
      </c>
      <c r="N156" s="38">
        <v>250073.04292994831</v>
      </c>
      <c r="O156" s="136">
        <v>206.73</v>
      </c>
      <c r="P156" s="136">
        <v>-15076.774782236955</v>
      </c>
      <c r="Q156" s="136">
        <v>826.92</v>
      </c>
      <c r="R156" s="317">
        <f t="shared" si="4"/>
        <v>257661.91814771135</v>
      </c>
      <c r="S156" s="315">
        <f>LisäyksetVähennykset[[#This Row],[Lisäykset yhteensä ]]+LisäyksetVähennykset[[#This Row],[Vähennykset yhteensä ]]</f>
        <v>160493.10314771134</v>
      </c>
      <c r="T156" s="119"/>
    </row>
    <row r="157" spans="1:20" s="51" customFormat="1" x14ac:dyDescent="0.25">
      <c r="A157" s="294">
        <v>499</v>
      </c>
      <c r="B157" s="294" t="s">
        <v>169</v>
      </c>
      <c r="C157" s="448">
        <v>-35404.46</v>
      </c>
      <c r="D157" s="136">
        <v>-35404.46</v>
      </c>
      <c r="E157" s="136">
        <v>-35404.46</v>
      </c>
      <c r="F157" s="136">
        <v>-35404.46</v>
      </c>
      <c r="G157" s="136">
        <v>-79757.299999999988</v>
      </c>
      <c r="H157" s="136">
        <v>-972.65000000000009</v>
      </c>
      <c r="I157" s="136">
        <v>-376999.13999999996</v>
      </c>
      <c r="J157" s="136">
        <v>-226181.70499999999</v>
      </c>
      <c r="K157" s="136">
        <v>-24705.31</v>
      </c>
      <c r="L157" s="316">
        <f>SUM(LisäyksetVähennykset[[#This Row],[Kuntien yhdistymisavustus (-1,82 €/as)]:[Eläketukivähennys (-1,27 €/as)]])</f>
        <v>-850233.94499999995</v>
      </c>
      <c r="M157" s="302">
        <v>-186509</v>
      </c>
      <c r="N157" s="38">
        <v>184900.8623964414</v>
      </c>
      <c r="O157" s="136">
        <v>1750.77</v>
      </c>
      <c r="P157" s="136">
        <v>-52714.12466637585</v>
      </c>
      <c r="Q157" s="136">
        <v>7003.08</v>
      </c>
      <c r="R157" s="317">
        <f t="shared" si="4"/>
        <v>-45568.412269934452</v>
      </c>
      <c r="S157" s="315">
        <f>LisäyksetVähennykset[[#This Row],[Lisäykset yhteensä ]]+LisäyksetVähennykset[[#This Row],[Vähennykset yhteensä ]]</f>
        <v>-895802.35726993438</v>
      </c>
      <c r="T157" s="119"/>
    </row>
    <row r="158" spans="1:20" s="51" customFormat="1" x14ac:dyDescent="0.25">
      <c r="A158" s="294">
        <v>500</v>
      </c>
      <c r="B158" s="294" t="s">
        <v>170</v>
      </c>
      <c r="C158" s="448">
        <v>-18685.940000000002</v>
      </c>
      <c r="D158" s="136">
        <v>-18685.940000000002</v>
      </c>
      <c r="E158" s="136">
        <v>-18685.940000000002</v>
      </c>
      <c r="F158" s="136">
        <v>-18685.940000000002</v>
      </c>
      <c r="G158" s="136">
        <v>-42094.7</v>
      </c>
      <c r="H158" s="136">
        <v>-513.35</v>
      </c>
      <c r="I158" s="136">
        <v>-198974.46</v>
      </c>
      <c r="J158" s="136">
        <v>-282097.43</v>
      </c>
      <c r="K158" s="136">
        <v>-13039.09</v>
      </c>
      <c r="L158" s="316">
        <f>SUM(LisäyksetVähennykset[[#This Row],[Kuntien yhdistymisavustus (-1,82 €/as)]:[Eläketukivähennys (-1,27 €/as)]])</f>
        <v>-611462.78999999992</v>
      </c>
      <c r="M158" s="302">
        <v>104302</v>
      </c>
      <c r="N158" s="38">
        <v>-63532.664028301835</v>
      </c>
      <c r="O158" s="136">
        <v>924.03</v>
      </c>
      <c r="P158" s="136">
        <v>9298.0390494977619</v>
      </c>
      <c r="Q158" s="136">
        <v>3696.12</v>
      </c>
      <c r="R158" s="317">
        <f t="shared" si="4"/>
        <v>54687.525021195928</v>
      </c>
      <c r="S158" s="315">
        <f>LisäyksetVähennykset[[#This Row],[Lisäykset yhteensä ]]+LisäyksetVähennykset[[#This Row],[Vähennykset yhteensä ]]</f>
        <v>-556775.26497880404</v>
      </c>
      <c r="T158" s="119"/>
    </row>
    <row r="159" spans="1:20" s="51" customFormat="1" x14ac:dyDescent="0.25">
      <c r="A159" s="294">
        <v>503</v>
      </c>
      <c r="B159" s="294" t="s">
        <v>171</v>
      </c>
      <c r="C159" s="448">
        <v>-13913.9</v>
      </c>
      <c r="D159" s="136">
        <v>-13913.9</v>
      </c>
      <c r="E159" s="136">
        <v>-13913.9</v>
      </c>
      <c r="F159" s="136">
        <v>-13913.9</v>
      </c>
      <c r="G159" s="136">
        <v>-31344.499999999996</v>
      </c>
      <c r="H159" s="136">
        <v>-382.25</v>
      </c>
      <c r="I159" s="136">
        <v>-148160.1</v>
      </c>
      <c r="J159" s="136">
        <v>-162991.70499999999</v>
      </c>
      <c r="K159" s="136">
        <v>-9709.15</v>
      </c>
      <c r="L159" s="316">
        <f>SUM(LisäyksetVähennykset[[#This Row],[Kuntien yhdistymisavustus (-1,82 €/as)]:[Eläketukivähennys (-1,27 €/as)]])</f>
        <v>-408243.30500000005</v>
      </c>
      <c r="M159" s="302">
        <v>-137561</v>
      </c>
      <c r="N159" s="38">
        <v>16050.776211857796</v>
      </c>
      <c r="O159" s="136">
        <v>688.05</v>
      </c>
      <c r="P159" s="136">
        <v>4505.048740123515</v>
      </c>
      <c r="Q159" s="136">
        <v>2752.2</v>
      </c>
      <c r="R159" s="317">
        <f t="shared" si="4"/>
        <v>-113564.92504801869</v>
      </c>
      <c r="S159" s="315">
        <f>LisäyksetVähennykset[[#This Row],[Lisäykset yhteensä ]]+LisäyksetVähennykset[[#This Row],[Vähennykset yhteensä ]]</f>
        <v>-521808.23004801874</v>
      </c>
      <c r="T159" s="119"/>
    </row>
    <row r="160" spans="1:20" s="51" customFormat="1" x14ac:dyDescent="0.25">
      <c r="A160" s="294">
        <v>504</v>
      </c>
      <c r="B160" s="294" t="s">
        <v>172</v>
      </c>
      <c r="C160" s="448">
        <v>-3405.2200000000003</v>
      </c>
      <c r="D160" s="136">
        <v>-3405.2200000000003</v>
      </c>
      <c r="E160" s="136">
        <v>-3405.2200000000003</v>
      </c>
      <c r="F160" s="136">
        <v>-3405.2200000000003</v>
      </c>
      <c r="G160" s="136">
        <v>-7671.0999999999995</v>
      </c>
      <c r="H160" s="136">
        <v>-93.550000000000011</v>
      </c>
      <c r="I160" s="136">
        <v>-36259.979999999996</v>
      </c>
      <c r="J160" s="136">
        <v>-73756.737500000003</v>
      </c>
      <c r="K160" s="136">
        <v>-2376.17</v>
      </c>
      <c r="L160" s="316">
        <f>SUM(LisäyksetVähennykset[[#This Row],[Kuntien yhdistymisavustus (-1,82 €/as)]:[Eläketukivähennys (-1,27 €/as)]])</f>
        <v>-133778.41750000001</v>
      </c>
      <c r="M160" s="302">
        <v>-5293</v>
      </c>
      <c r="N160" s="38">
        <v>166062.03001650702</v>
      </c>
      <c r="O160" s="136">
        <v>168.39</v>
      </c>
      <c r="P160" s="136">
        <v>12599.827470855751</v>
      </c>
      <c r="Q160" s="136">
        <v>673.56</v>
      </c>
      <c r="R160" s="317">
        <f t="shared" si="4"/>
        <v>174210.80748736279</v>
      </c>
      <c r="S160" s="315">
        <f>LisäyksetVähennykset[[#This Row],[Lisäykset yhteensä ]]+LisäyksetVähennykset[[#This Row],[Vähennykset yhteensä ]]</f>
        <v>40432.389987362782</v>
      </c>
      <c r="T160" s="119"/>
    </row>
    <row r="161" spans="1:20" s="51" customFormat="1" x14ac:dyDescent="0.25">
      <c r="A161" s="294">
        <v>505</v>
      </c>
      <c r="B161" s="294" t="s">
        <v>173</v>
      </c>
      <c r="C161" s="448">
        <v>-37825.06</v>
      </c>
      <c r="D161" s="136">
        <v>-37825.06</v>
      </c>
      <c r="E161" s="136">
        <v>-37825.06</v>
      </c>
      <c r="F161" s="136">
        <v>-37825.06</v>
      </c>
      <c r="G161" s="136">
        <v>-85210.299999999988</v>
      </c>
      <c r="H161" s="136">
        <v>-1039.1500000000001</v>
      </c>
      <c r="I161" s="136">
        <v>-402774.54</v>
      </c>
      <c r="J161" s="136">
        <v>-786776.63249999995</v>
      </c>
      <c r="K161" s="136">
        <v>-26394.41</v>
      </c>
      <c r="L161" s="316">
        <f>SUM(LisäyksetVähennykset[[#This Row],[Kuntien yhdistymisavustus (-1,82 €/as)]:[Eläketukivähennys (-1,27 €/as)]])</f>
        <v>-1453495.2724999997</v>
      </c>
      <c r="M161" s="302">
        <v>-224658</v>
      </c>
      <c r="N161" s="38">
        <v>80214.335983119905</v>
      </c>
      <c r="O161" s="136">
        <v>1870.47</v>
      </c>
      <c r="P161" s="136">
        <v>-12345.044454043076</v>
      </c>
      <c r="Q161" s="136">
        <v>7481.88</v>
      </c>
      <c r="R161" s="317">
        <f t="shared" si="4"/>
        <v>-147436.35847092315</v>
      </c>
      <c r="S161" s="315">
        <f>LisäyksetVähennykset[[#This Row],[Lisäykset yhteensä ]]+LisäyksetVähennykset[[#This Row],[Vähennykset yhteensä ]]</f>
        <v>-1600931.6309709228</v>
      </c>
      <c r="T161" s="119"/>
    </row>
    <row r="162" spans="1:20" s="51" customFormat="1" x14ac:dyDescent="0.25">
      <c r="A162" s="294">
        <v>507</v>
      </c>
      <c r="B162" s="294" t="s">
        <v>174</v>
      </c>
      <c r="C162" s="448">
        <v>-10330.32</v>
      </c>
      <c r="D162" s="136">
        <v>-10330.32</v>
      </c>
      <c r="E162" s="136">
        <v>-10330.32</v>
      </c>
      <c r="F162" s="136">
        <v>-10330.32</v>
      </c>
      <c r="G162" s="136">
        <v>-23271.599999999999</v>
      </c>
      <c r="H162" s="136">
        <v>-283.8</v>
      </c>
      <c r="I162" s="136">
        <v>-110000.87999999999</v>
      </c>
      <c r="J162" s="136">
        <v>-243179.27</v>
      </c>
      <c r="K162" s="136">
        <v>-7208.52</v>
      </c>
      <c r="L162" s="316">
        <f>SUM(LisäyksetVähennykset[[#This Row],[Kuntien yhdistymisavustus (-1,82 €/as)]:[Eläketukivähennys (-1,27 €/as)]])</f>
        <v>-425265.35</v>
      </c>
      <c r="M162" s="302">
        <v>-181678</v>
      </c>
      <c r="N162" s="38">
        <v>122414.00437887199</v>
      </c>
      <c r="O162" s="136">
        <v>510.84</v>
      </c>
      <c r="P162" s="136">
        <v>-39742.599230868778</v>
      </c>
      <c r="Q162" s="136">
        <v>2043.36</v>
      </c>
      <c r="R162" s="317">
        <f t="shared" si="4"/>
        <v>-96452.394851996782</v>
      </c>
      <c r="S162" s="315">
        <f>LisäyksetVähennykset[[#This Row],[Lisäykset yhteensä ]]+LisäyksetVähennykset[[#This Row],[Vähennykset yhteensä ]]</f>
        <v>-521717.74485199677</v>
      </c>
      <c r="T162" s="119"/>
    </row>
    <row r="163" spans="1:20" s="51" customFormat="1" x14ac:dyDescent="0.25">
      <c r="A163" s="294">
        <v>508</v>
      </c>
      <c r="B163" s="294" t="s">
        <v>175</v>
      </c>
      <c r="C163" s="448">
        <v>-17604.86</v>
      </c>
      <c r="D163" s="136">
        <v>-17604.86</v>
      </c>
      <c r="E163" s="136">
        <v>-17604.86</v>
      </c>
      <c r="F163" s="136">
        <v>-17604.86</v>
      </c>
      <c r="G163" s="136">
        <v>-39659.299999999996</v>
      </c>
      <c r="H163" s="136">
        <v>-483.65000000000003</v>
      </c>
      <c r="I163" s="136">
        <v>-187462.74</v>
      </c>
      <c r="J163" s="136">
        <v>-487152.88919999998</v>
      </c>
      <c r="K163" s="136">
        <v>-12284.710000000001</v>
      </c>
      <c r="L163" s="316">
        <f>SUM(LisäyksetVähennykset[[#This Row],[Kuntien yhdistymisavustus (-1,82 €/as)]:[Eläketukivähennys (-1,27 €/as)]])</f>
        <v>-797462.72919999994</v>
      </c>
      <c r="M163" s="302">
        <v>69280</v>
      </c>
      <c r="N163" s="38">
        <v>12822.151121586561</v>
      </c>
      <c r="O163" s="136">
        <v>870.56999999999994</v>
      </c>
      <c r="P163" s="136">
        <v>7567.3081024854764</v>
      </c>
      <c r="Q163" s="136">
        <v>3482.2799999999997</v>
      </c>
      <c r="R163" s="317">
        <f t="shared" si="4"/>
        <v>94022.309224072043</v>
      </c>
      <c r="S163" s="315">
        <f>LisäyksetVähennykset[[#This Row],[Lisäykset yhteensä ]]+LisäyksetVähennykset[[#This Row],[Vähennykset yhteensä ]]</f>
        <v>-703440.41997592791</v>
      </c>
      <c r="T163" s="119"/>
    </row>
    <row r="164" spans="1:20" s="51" customFormat="1" x14ac:dyDescent="0.25">
      <c r="A164" s="294">
        <v>529</v>
      </c>
      <c r="B164" s="294" t="s">
        <v>176</v>
      </c>
      <c r="C164" s="448">
        <v>-35357.14</v>
      </c>
      <c r="D164" s="136">
        <v>-35357.14</v>
      </c>
      <c r="E164" s="136">
        <v>-35357.14</v>
      </c>
      <c r="F164" s="136">
        <v>-35357.14</v>
      </c>
      <c r="G164" s="136">
        <v>-79650.7</v>
      </c>
      <c r="H164" s="136">
        <v>-971.35</v>
      </c>
      <c r="I164" s="136">
        <v>-376495.26</v>
      </c>
      <c r="J164" s="136">
        <v>-683413.78049999999</v>
      </c>
      <c r="K164" s="136">
        <v>-24672.29</v>
      </c>
      <c r="L164" s="316">
        <f>SUM(LisäyksetVähennykset[[#This Row],[Kuntien yhdistymisavustus (-1,82 €/as)]:[Eläketukivähennys (-1,27 €/as)]])</f>
        <v>-1306631.9405</v>
      </c>
      <c r="M164" s="302">
        <v>-111370</v>
      </c>
      <c r="N164" s="38">
        <v>-180401.39770806208</v>
      </c>
      <c r="O164" s="136">
        <v>1748.4299999999998</v>
      </c>
      <c r="P164" s="136">
        <v>-206526.12006763177</v>
      </c>
      <c r="Q164" s="136">
        <v>6993.7199999999993</v>
      </c>
      <c r="R164" s="317">
        <f t="shared" si="4"/>
        <v>-489555.36777569389</v>
      </c>
      <c r="S164" s="315">
        <f>LisäyksetVähennykset[[#This Row],[Lisäykset yhteensä ]]+LisäyksetVähennykset[[#This Row],[Vähennykset yhteensä ]]</f>
        <v>-1796187.308275694</v>
      </c>
      <c r="T164" s="119"/>
    </row>
    <row r="165" spans="1:20" s="51" customFormat="1" x14ac:dyDescent="0.25">
      <c r="A165" s="294">
        <v>531</v>
      </c>
      <c r="B165" s="294" t="s">
        <v>177</v>
      </c>
      <c r="C165" s="448">
        <v>-9565.92</v>
      </c>
      <c r="D165" s="136">
        <v>-9565.92</v>
      </c>
      <c r="E165" s="136">
        <v>-9565.92</v>
      </c>
      <c r="F165" s="136">
        <v>-9565.92</v>
      </c>
      <c r="G165" s="136">
        <v>-21549.599999999999</v>
      </c>
      <c r="H165" s="136">
        <v>-262.8</v>
      </c>
      <c r="I165" s="136">
        <v>-101861.28</v>
      </c>
      <c r="J165" s="136">
        <v>-152595.07999999999</v>
      </c>
      <c r="K165" s="136">
        <v>-6675.12</v>
      </c>
      <c r="L165" s="316">
        <f>SUM(LisäyksetVähennykset[[#This Row],[Kuntien yhdistymisavustus (-1,82 €/as)]:[Eläketukivähennys (-1,27 €/as)]])</f>
        <v>-321207.55999999994</v>
      </c>
      <c r="M165" s="302">
        <v>-28716</v>
      </c>
      <c r="N165" s="38">
        <v>-12822.982147634029</v>
      </c>
      <c r="O165" s="136">
        <v>473.03999999999996</v>
      </c>
      <c r="P165" s="136">
        <v>29113.656547874874</v>
      </c>
      <c r="Q165" s="136">
        <v>1892.1599999999999</v>
      </c>
      <c r="R165" s="317">
        <f t="shared" si="4"/>
        <v>-10060.125599759154</v>
      </c>
      <c r="S165" s="315">
        <f>LisäyksetVähennykset[[#This Row],[Lisäykset yhteensä ]]+LisäyksetVähennykset[[#This Row],[Vähennykset yhteensä ]]</f>
        <v>-331267.6855997591</v>
      </c>
      <c r="T165" s="119"/>
    </row>
    <row r="166" spans="1:20" s="51" customFormat="1" x14ac:dyDescent="0.25">
      <c r="A166" s="294">
        <v>535</v>
      </c>
      <c r="B166" s="294" t="s">
        <v>178</v>
      </c>
      <c r="C166" s="448">
        <v>-19110</v>
      </c>
      <c r="D166" s="136">
        <v>-19110</v>
      </c>
      <c r="E166" s="136">
        <v>-19110</v>
      </c>
      <c r="F166" s="136">
        <v>-19110</v>
      </c>
      <c r="G166" s="136">
        <v>-43049.999999999993</v>
      </c>
      <c r="H166" s="136">
        <v>-525</v>
      </c>
      <c r="I166" s="136">
        <v>-203490</v>
      </c>
      <c r="J166" s="136">
        <v>-257669.86</v>
      </c>
      <c r="K166" s="136">
        <v>-13335</v>
      </c>
      <c r="L166" s="316">
        <f>SUM(LisäyksetVähennykset[[#This Row],[Kuntien yhdistymisavustus (-1,82 €/as)]:[Eläketukivähennys (-1,27 €/as)]])</f>
        <v>-594509.86</v>
      </c>
      <c r="M166" s="302">
        <v>-75295</v>
      </c>
      <c r="N166" s="38">
        <v>74965.710197791457</v>
      </c>
      <c r="O166" s="136">
        <v>945</v>
      </c>
      <c r="P166" s="136">
        <v>15964.159667927612</v>
      </c>
      <c r="Q166" s="136">
        <v>3780</v>
      </c>
      <c r="R166" s="317">
        <f t="shared" si="4"/>
        <v>20359.869865719069</v>
      </c>
      <c r="S166" s="315">
        <f>LisäyksetVähennykset[[#This Row],[Lisäykset yhteensä ]]+LisäyksetVähennykset[[#This Row],[Vähennykset yhteensä ]]</f>
        <v>-574149.99013428087</v>
      </c>
      <c r="T166" s="119"/>
    </row>
    <row r="167" spans="1:20" s="51" customFormat="1" x14ac:dyDescent="0.25">
      <c r="A167" s="294">
        <v>536</v>
      </c>
      <c r="B167" s="294" t="s">
        <v>179</v>
      </c>
      <c r="C167" s="448">
        <v>-62746.32</v>
      </c>
      <c r="D167" s="136">
        <v>-62746.32</v>
      </c>
      <c r="E167" s="136">
        <v>-62746.32</v>
      </c>
      <c r="F167" s="136">
        <v>-62746.32</v>
      </c>
      <c r="G167" s="136">
        <v>-141351.59999999998</v>
      </c>
      <c r="H167" s="136">
        <v>-1723.8000000000002</v>
      </c>
      <c r="I167" s="136">
        <v>-668144.88</v>
      </c>
      <c r="J167" s="136">
        <v>-1724436.871</v>
      </c>
      <c r="K167" s="136">
        <v>-43784.520000000004</v>
      </c>
      <c r="L167" s="316">
        <f>SUM(LisäyksetVähennykset[[#This Row],[Kuntien yhdistymisavustus (-1,82 €/as)]:[Eläketukivähennys (-1,27 €/as)]])</f>
        <v>-2830426.9509999999</v>
      </c>
      <c r="M167" s="302">
        <v>591491</v>
      </c>
      <c r="N167" s="38">
        <v>-794237.15664947778</v>
      </c>
      <c r="O167" s="136">
        <v>3102.8399999999997</v>
      </c>
      <c r="P167" s="136">
        <v>191644.28763538686</v>
      </c>
      <c r="Q167" s="136">
        <v>12411.359999999999</v>
      </c>
      <c r="R167" s="317">
        <f t="shared" si="4"/>
        <v>4412.3309859090787</v>
      </c>
      <c r="S167" s="315">
        <f>LisäyksetVähennykset[[#This Row],[Lisäykset yhteensä ]]+LisäyksetVähennykset[[#This Row],[Vähennykset yhteensä ]]</f>
        <v>-2826014.620014091</v>
      </c>
      <c r="T167" s="119"/>
    </row>
    <row r="168" spans="1:20" s="51" customFormat="1" x14ac:dyDescent="0.25">
      <c r="A168" s="294">
        <v>538</v>
      </c>
      <c r="B168" s="294" t="s">
        <v>180</v>
      </c>
      <c r="C168" s="448">
        <v>-8541.26</v>
      </c>
      <c r="D168" s="136">
        <v>-8541.26</v>
      </c>
      <c r="E168" s="136">
        <v>-8541.26</v>
      </c>
      <c r="F168" s="136">
        <v>-8541.26</v>
      </c>
      <c r="G168" s="136">
        <v>-19241.3</v>
      </c>
      <c r="H168" s="136">
        <v>-234.65</v>
      </c>
      <c r="I168" s="136">
        <v>-90950.34</v>
      </c>
      <c r="J168" s="136">
        <v>-56138.18</v>
      </c>
      <c r="K168" s="136">
        <v>-5960.11</v>
      </c>
      <c r="L168" s="316">
        <f>SUM(LisäyksetVähennykset[[#This Row],[Kuntien yhdistymisavustus (-1,82 €/as)]:[Eläketukivähennys (-1,27 €/as)]])</f>
        <v>-206689.61999999997</v>
      </c>
      <c r="M168" s="302">
        <v>-33501</v>
      </c>
      <c r="N168" s="38">
        <v>79742.194736516103</v>
      </c>
      <c r="O168" s="136">
        <v>422.37</v>
      </c>
      <c r="P168" s="136">
        <v>5426.1435953307519</v>
      </c>
      <c r="Q168" s="136">
        <v>1689.48</v>
      </c>
      <c r="R168" s="317">
        <f t="shared" si="4"/>
        <v>53779.188331846861</v>
      </c>
      <c r="S168" s="315">
        <f>LisäyksetVähennykset[[#This Row],[Lisäykset yhteensä ]]+LisäyksetVähennykset[[#This Row],[Vähennykset yhteensä ]]</f>
        <v>-152910.43166815309</v>
      </c>
      <c r="T168" s="119"/>
    </row>
    <row r="169" spans="1:20" s="51" customFormat="1" x14ac:dyDescent="0.25">
      <c r="A169" s="294">
        <v>541</v>
      </c>
      <c r="B169" s="294" t="s">
        <v>181</v>
      </c>
      <c r="C169" s="448">
        <v>-17291.82</v>
      </c>
      <c r="D169" s="136">
        <v>-17291.82</v>
      </c>
      <c r="E169" s="136">
        <v>-17291.82</v>
      </c>
      <c r="F169" s="136">
        <v>-17291.82</v>
      </c>
      <c r="G169" s="136">
        <v>-38954.1</v>
      </c>
      <c r="H169" s="136">
        <v>-475.05</v>
      </c>
      <c r="I169" s="136">
        <v>-184129.38</v>
      </c>
      <c r="J169" s="136">
        <v>-319294.95604999998</v>
      </c>
      <c r="K169" s="136">
        <v>-12066.27</v>
      </c>
      <c r="L169" s="316">
        <f>SUM(LisäyksetVähennykset[[#This Row],[Kuntien yhdistymisavustus (-1,82 €/as)]:[Eläketukivähennys (-1,27 €/as)]])</f>
        <v>-624087.03605</v>
      </c>
      <c r="M169" s="302">
        <v>383597</v>
      </c>
      <c r="N169" s="38">
        <v>6571.2323263864964</v>
      </c>
      <c r="O169" s="136">
        <v>855.08999999999992</v>
      </c>
      <c r="P169" s="136">
        <v>33317.421572814739</v>
      </c>
      <c r="Q169" s="136">
        <v>3420.3599999999997</v>
      </c>
      <c r="R169" s="317">
        <f t="shared" si="4"/>
        <v>427761.10389920126</v>
      </c>
      <c r="S169" s="315">
        <f>LisäyksetVähennykset[[#This Row],[Lisäykset yhteensä ]]+LisäyksetVähennykset[[#This Row],[Vähennykset yhteensä ]]</f>
        <v>-196325.93215079873</v>
      </c>
      <c r="T169" s="119"/>
    </row>
    <row r="170" spans="1:20" s="51" customFormat="1" x14ac:dyDescent="0.25">
      <c r="A170" s="294">
        <v>543</v>
      </c>
      <c r="B170" s="294" t="s">
        <v>182</v>
      </c>
      <c r="C170" s="448">
        <v>-79466.66</v>
      </c>
      <c r="D170" s="136">
        <v>-79466.66</v>
      </c>
      <c r="E170" s="136">
        <v>-79466.66</v>
      </c>
      <c r="F170" s="136">
        <v>-79466.66</v>
      </c>
      <c r="G170" s="136">
        <v>-179018.3</v>
      </c>
      <c r="H170" s="136">
        <v>-2183.15</v>
      </c>
      <c r="I170" s="136">
        <v>-846188.94</v>
      </c>
      <c r="J170" s="136">
        <v>-2058902.2790000001</v>
      </c>
      <c r="K170" s="136">
        <v>-55452.01</v>
      </c>
      <c r="L170" s="316">
        <f>SUM(LisäyksetVähennykset[[#This Row],[Kuntien yhdistymisavustus (-1,82 €/as)]:[Eläketukivähennys (-1,27 €/as)]])</f>
        <v>-3459611.3190000001</v>
      </c>
      <c r="M170" s="302">
        <v>244629</v>
      </c>
      <c r="N170" s="38">
        <v>-528898.4591088146</v>
      </c>
      <c r="O170" s="136">
        <v>3929.67</v>
      </c>
      <c r="P170" s="136">
        <v>-98782.329458465392</v>
      </c>
      <c r="Q170" s="136">
        <v>15718.68</v>
      </c>
      <c r="R170" s="317">
        <f t="shared" si="4"/>
        <v>-363403.43856728001</v>
      </c>
      <c r="S170" s="315">
        <f>LisäyksetVähennykset[[#This Row],[Lisäykset yhteensä ]]+LisäyksetVähennykset[[#This Row],[Vähennykset yhteensä ]]</f>
        <v>-3823014.75756728</v>
      </c>
      <c r="T170" s="119"/>
    </row>
    <row r="171" spans="1:20" s="51" customFormat="1" x14ac:dyDescent="0.25">
      <c r="A171" s="294">
        <v>545</v>
      </c>
      <c r="B171" s="294" t="s">
        <v>183</v>
      </c>
      <c r="C171" s="448">
        <v>-17395.560000000001</v>
      </c>
      <c r="D171" s="136">
        <v>-17395.560000000001</v>
      </c>
      <c r="E171" s="136">
        <v>-17395.560000000001</v>
      </c>
      <c r="F171" s="136">
        <v>-17395.560000000001</v>
      </c>
      <c r="G171" s="136">
        <v>-39187.799999999996</v>
      </c>
      <c r="H171" s="136">
        <v>-477.90000000000003</v>
      </c>
      <c r="I171" s="136">
        <v>-185234.03999999998</v>
      </c>
      <c r="J171" s="136">
        <v>-86666.565000000002</v>
      </c>
      <c r="K171" s="136">
        <v>-12138.66</v>
      </c>
      <c r="L171" s="316">
        <f>SUM(LisäyksetVähennykset[[#This Row],[Kuntien yhdistymisavustus (-1,82 €/as)]:[Eläketukivähennys (-1,27 €/as)]])</f>
        <v>-393287.20499999996</v>
      </c>
      <c r="M171" s="302">
        <v>-230722</v>
      </c>
      <c r="N171" s="38">
        <v>236161.79568575323</v>
      </c>
      <c r="O171" s="136">
        <v>860.21999999999991</v>
      </c>
      <c r="P171" s="136">
        <v>-78489.996879872022</v>
      </c>
      <c r="Q171" s="136">
        <v>3440.8799999999997</v>
      </c>
      <c r="R171" s="317">
        <f t="shared" si="4"/>
        <v>-68749.10119411879</v>
      </c>
      <c r="S171" s="315">
        <f>LisäyksetVähennykset[[#This Row],[Lisäykset yhteensä ]]+LisäyksetVähennykset[[#This Row],[Vähennykset yhteensä ]]</f>
        <v>-462036.30619411875</v>
      </c>
      <c r="T171" s="119"/>
    </row>
    <row r="172" spans="1:20" s="51" customFormat="1" x14ac:dyDescent="0.25">
      <c r="A172" s="294">
        <v>560</v>
      </c>
      <c r="B172" s="294" t="s">
        <v>184</v>
      </c>
      <c r="C172" s="448">
        <v>-28905.24</v>
      </c>
      <c r="D172" s="136">
        <v>-28905.24</v>
      </c>
      <c r="E172" s="136">
        <v>-28905.24</v>
      </c>
      <c r="F172" s="136">
        <v>-28905.24</v>
      </c>
      <c r="G172" s="136">
        <v>-65116.2</v>
      </c>
      <c r="H172" s="136">
        <v>-794.1</v>
      </c>
      <c r="I172" s="136">
        <v>-307793.15999999997</v>
      </c>
      <c r="J172" s="136">
        <v>-800495.02</v>
      </c>
      <c r="K172" s="136">
        <v>-20170.14</v>
      </c>
      <c r="L172" s="316">
        <f>SUM(LisäyksetVähennykset[[#This Row],[Kuntien yhdistymisavustus (-1,82 €/as)]:[Eläketukivähennys (-1,27 €/as)]])</f>
        <v>-1309989.5799999998</v>
      </c>
      <c r="M172" s="302">
        <v>-142897</v>
      </c>
      <c r="N172" s="38">
        <v>195649.91878824774</v>
      </c>
      <c r="O172" s="136">
        <v>1429.3799999999999</v>
      </c>
      <c r="P172" s="136">
        <v>69151.488714906445</v>
      </c>
      <c r="Q172" s="136">
        <v>5717.5199999999995</v>
      </c>
      <c r="R172" s="317">
        <f t="shared" si="4"/>
        <v>129051.3075031542</v>
      </c>
      <c r="S172" s="315">
        <f>LisäyksetVähennykset[[#This Row],[Lisäykset yhteensä ]]+LisäyksetVähennykset[[#This Row],[Vähennykset yhteensä ]]</f>
        <v>-1180938.2724968456</v>
      </c>
      <c r="T172" s="119"/>
    </row>
    <row r="173" spans="1:20" s="51" customFormat="1" x14ac:dyDescent="0.25">
      <c r="A173" s="294">
        <v>561</v>
      </c>
      <c r="B173" s="294" t="s">
        <v>185</v>
      </c>
      <c r="C173" s="448">
        <v>-2427.88</v>
      </c>
      <c r="D173" s="136">
        <v>-2427.88</v>
      </c>
      <c r="E173" s="136">
        <v>-2427.88</v>
      </c>
      <c r="F173" s="136">
        <v>-2427.88</v>
      </c>
      <c r="G173" s="136">
        <v>-5469.4</v>
      </c>
      <c r="H173" s="136">
        <v>-66.7</v>
      </c>
      <c r="I173" s="136">
        <v>-25852.92</v>
      </c>
      <c r="J173" s="136">
        <v>-17518.77</v>
      </c>
      <c r="K173" s="136">
        <v>-1694.18</v>
      </c>
      <c r="L173" s="316">
        <f>SUM(LisäyksetVähennykset[[#This Row],[Kuntien yhdistymisavustus (-1,82 €/as)]:[Eläketukivähennys (-1,27 €/as)]])</f>
        <v>-60313.49</v>
      </c>
      <c r="M173" s="302">
        <v>-16189</v>
      </c>
      <c r="N173" s="38">
        <v>69611.577950161416</v>
      </c>
      <c r="O173" s="136">
        <v>120.06</v>
      </c>
      <c r="P173" s="136">
        <v>-7089.8736280831226</v>
      </c>
      <c r="Q173" s="136">
        <v>480.24</v>
      </c>
      <c r="R173" s="317">
        <f t="shared" si="4"/>
        <v>46933.00432207829</v>
      </c>
      <c r="S173" s="315">
        <f>LisäyksetVähennykset[[#This Row],[Lisäykset yhteensä ]]+LisäyksetVähennykset[[#This Row],[Vähennykset yhteensä ]]</f>
        <v>-13380.485677921708</v>
      </c>
      <c r="T173" s="119"/>
    </row>
    <row r="174" spans="1:20" s="51" customFormat="1" x14ac:dyDescent="0.25">
      <c r="A174" s="294">
        <v>562</v>
      </c>
      <c r="B174" s="294" t="s">
        <v>186</v>
      </c>
      <c r="C174" s="448">
        <v>-16394.560000000001</v>
      </c>
      <c r="D174" s="136">
        <v>-16394.560000000001</v>
      </c>
      <c r="E174" s="136">
        <v>-16394.560000000001</v>
      </c>
      <c r="F174" s="136">
        <v>-16394.560000000001</v>
      </c>
      <c r="G174" s="136">
        <v>-36932.799999999996</v>
      </c>
      <c r="H174" s="136">
        <v>-450.40000000000003</v>
      </c>
      <c r="I174" s="136">
        <v>-174575.03999999998</v>
      </c>
      <c r="J174" s="136">
        <v>-334058.05499999999</v>
      </c>
      <c r="K174" s="136">
        <v>-11440.16</v>
      </c>
      <c r="L174" s="316">
        <f>SUM(LisäyksetVähennykset[[#This Row],[Kuntien yhdistymisavustus (-1,82 €/as)]:[Eläketukivähennys (-1,27 €/as)]])</f>
        <v>-623034.69499999995</v>
      </c>
      <c r="M174" s="302">
        <v>126949</v>
      </c>
      <c r="N174" s="38">
        <v>-13207.785282626748</v>
      </c>
      <c r="O174" s="136">
        <v>810.71999999999991</v>
      </c>
      <c r="P174" s="136">
        <v>46504.378485292531</v>
      </c>
      <c r="Q174" s="136">
        <v>3242.8799999999997</v>
      </c>
      <c r="R174" s="317">
        <f t="shared" si="4"/>
        <v>164299.19320266577</v>
      </c>
      <c r="S174" s="315">
        <f>LisäyksetVähennykset[[#This Row],[Lisäykset yhteensä ]]+LisäyksetVähennykset[[#This Row],[Vähennykset yhteensä ]]</f>
        <v>-458735.50179733417</v>
      </c>
      <c r="T174" s="119"/>
    </row>
    <row r="175" spans="1:20" s="51" customFormat="1" x14ac:dyDescent="0.25">
      <c r="A175" s="294">
        <v>563</v>
      </c>
      <c r="B175" s="294" t="s">
        <v>187</v>
      </c>
      <c r="C175" s="448">
        <v>-13022.1</v>
      </c>
      <c r="D175" s="136">
        <v>-13022.1</v>
      </c>
      <c r="E175" s="136">
        <v>-13022.1</v>
      </c>
      <c r="F175" s="136">
        <v>-13022.1</v>
      </c>
      <c r="G175" s="136">
        <v>-29335.499999999996</v>
      </c>
      <c r="H175" s="136">
        <v>-357.75</v>
      </c>
      <c r="I175" s="136">
        <v>-138663.9</v>
      </c>
      <c r="J175" s="136">
        <v>-209695.65</v>
      </c>
      <c r="K175" s="136">
        <v>-9086.85</v>
      </c>
      <c r="L175" s="316">
        <f>SUM(LisäyksetVähennykset[[#This Row],[Kuntien yhdistymisavustus (-1,82 €/as)]:[Eläketukivähennys (-1,27 €/as)]])</f>
        <v>-439228.04999999993</v>
      </c>
      <c r="M175" s="302">
        <v>-80932</v>
      </c>
      <c r="N175" s="38">
        <v>-140909.5184260942</v>
      </c>
      <c r="O175" s="136">
        <v>643.94999999999993</v>
      </c>
      <c r="P175" s="136">
        <v>67556.73214079102</v>
      </c>
      <c r="Q175" s="136">
        <v>2575.7999999999997</v>
      </c>
      <c r="R175" s="317">
        <f t="shared" si="4"/>
        <v>-151065.03628530318</v>
      </c>
      <c r="S175" s="315">
        <f>LisäyksetVähennykset[[#This Row],[Lisäykset yhteensä ]]+LisäyksetVähennykset[[#This Row],[Vähennykset yhteensä ]]</f>
        <v>-590293.08628530311</v>
      </c>
      <c r="T175" s="119"/>
    </row>
    <row r="176" spans="1:20" s="51" customFormat="1" x14ac:dyDescent="0.25">
      <c r="A176" s="294">
        <v>564</v>
      </c>
      <c r="B176" s="294" t="s">
        <v>188</v>
      </c>
      <c r="C176" s="448">
        <v>-377335.14</v>
      </c>
      <c r="D176" s="136">
        <v>-377335.14</v>
      </c>
      <c r="E176" s="136">
        <v>-377335.14</v>
      </c>
      <c r="F176" s="136">
        <v>-377335.14</v>
      </c>
      <c r="G176" s="136">
        <v>-850040.7</v>
      </c>
      <c r="H176" s="136">
        <v>-10366.35</v>
      </c>
      <c r="I176" s="136">
        <v>-4017997.26</v>
      </c>
      <c r="J176" s="136">
        <v>-11657567.882099999</v>
      </c>
      <c r="K176" s="136">
        <v>-263305.28999999998</v>
      </c>
      <c r="L176" s="316">
        <f>SUM(LisäyksetVähennykset[[#This Row],[Kuntien yhdistymisavustus (-1,82 €/as)]:[Eläketukivähennys (-1,27 €/as)]])</f>
        <v>-18308618.042099997</v>
      </c>
      <c r="M176" s="302">
        <v>2164676</v>
      </c>
      <c r="N176" s="38">
        <v>-1916537.5778492149</v>
      </c>
      <c r="O176" s="136">
        <v>18659.43</v>
      </c>
      <c r="P176" s="136">
        <v>1925239.6799779816</v>
      </c>
      <c r="Q176" s="136">
        <v>74637.72</v>
      </c>
      <c r="R176" s="317">
        <f t="shared" si="4"/>
        <v>2266675.2521287668</v>
      </c>
      <c r="S176" s="315">
        <f>LisäyksetVähennykset[[#This Row],[Lisäykset yhteensä ]]+LisäyksetVähennykset[[#This Row],[Vähennykset yhteensä ]]</f>
        <v>-16041942.789971231</v>
      </c>
      <c r="T176" s="119"/>
    </row>
    <row r="177" spans="1:20" s="51" customFormat="1" x14ac:dyDescent="0.25">
      <c r="A177" s="294">
        <v>576</v>
      </c>
      <c r="B177" s="294" t="s">
        <v>189</v>
      </c>
      <c r="C177" s="448">
        <v>-5207.0200000000004</v>
      </c>
      <c r="D177" s="136">
        <v>-5207.0200000000004</v>
      </c>
      <c r="E177" s="136">
        <v>-5207.0200000000004</v>
      </c>
      <c r="F177" s="136">
        <v>-5207.0200000000004</v>
      </c>
      <c r="G177" s="136">
        <v>-11730.099999999999</v>
      </c>
      <c r="H177" s="136">
        <v>-143.05000000000001</v>
      </c>
      <c r="I177" s="136">
        <v>-55446.18</v>
      </c>
      <c r="J177" s="136">
        <v>-70463.11</v>
      </c>
      <c r="K177" s="136">
        <v>-3633.4700000000003</v>
      </c>
      <c r="L177" s="316">
        <f>SUM(LisäyksetVähennykset[[#This Row],[Kuntien yhdistymisavustus (-1,82 €/as)]:[Eläketukivähennys (-1,27 €/as)]])</f>
        <v>-162243.99000000002</v>
      </c>
      <c r="M177" s="302">
        <v>39631</v>
      </c>
      <c r="N177" s="38">
        <v>31367.59674635902</v>
      </c>
      <c r="O177" s="136">
        <v>257.49</v>
      </c>
      <c r="P177" s="136">
        <v>-23863.047361158522</v>
      </c>
      <c r="Q177" s="136">
        <v>1029.96</v>
      </c>
      <c r="R177" s="317">
        <f t="shared" si="4"/>
        <v>48422.999385200506</v>
      </c>
      <c r="S177" s="315">
        <f>LisäyksetVähennykset[[#This Row],[Lisäykset yhteensä ]]+LisäyksetVähennykset[[#This Row],[Vähennykset yhteensä ]]</f>
        <v>-113820.99061479952</v>
      </c>
      <c r="T177" s="119"/>
    </row>
    <row r="178" spans="1:20" s="51" customFormat="1" x14ac:dyDescent="0.25">
      <c r="A178" s="294">
        <v>577</v>
      </c>
      <c r="B178" s="294" t="s">
        <v>190</v>
      </c>
      <c r="C178" s="448">
        <v>-19878.04</v>
      </c>
      <c r="D178" s="136">
        <v>-19878.04</v>
      </c>
      <c r="E178" s="136">
        <v>-19878.04</v>
      </c>
      <c r="F178" s="136">
        <v>-19878.04</v>
      </c>
      <c r="G178" s="136">
        <v>-44780.2</v>
      </c>
      <c r="H178" s="136">
        <v>-546.1</v>
      </c>
      <c r="I178" s="136">
        <v>-211668.36</v>
      </c>
      <c r="J178" s="136">
        <v>-487865.56400000001</v>
      </c>
      <c r="K178" s="136">
        <v>-13870.94</v>
      </c>
      <c r="L178" s="316">
        <f>SUM(LisäyksetVähennykset[[#This Row],[Kuntien yhdistymisavustus (-1,82 €/as)]:[Eläketukivähennys (-1,27 €/as)]])</f>
        <v>-838243.32400000002</v>
      </c>
      <c r="M178" s="302">
        <v>-100689</v>
      </c>
      <c r="N178" s="38">
        <v>95634.594176823273</v>
      </c>
      <c r="O178" s="136">
        <v>982.98</v>
      </c>
      <c r="P178" s="136">
        <v>-4644.1770591166569</v>
      </c>
      <c r="Q178" s="136">
        <v>3931.92</v>
      </c>
      <c r="R178" s="317">
        <f t="shared" si="4"/>
        <v>-4783.682882293384</v>
      </c>
      <c r="S178" s="315">
        <f>LisäyksetVähennykset[[#This Row],[Lisäykset yhteensä ]]+LisäyksetVähennykset[[#This Row],[Vähennykset yhteensä ]]</f>
        <v>-843027.00688229338</v>
      </c>
      <c r="T178" s="119"/>
    </row>
    <row r="179" spans="1:20" s="51" customFormat="1" x14ac:dyDescent="0.25">
      <c r="A179" s="294">
        <v>578</v>
      </c>
      <c r="B179" s="294" t="s">
        <v>191</v>
      </c>
      <c r="C179" s="448">
        <v>-5887.7</v>
      </c>
      <c r="D179" s="136">
        <v>-5887.7</v>
      </c>
      <c r="E179" s="136">
        <v>-5887.7</v>
      </c>
      <c r="F179" s="136">
        <v>-5887.7</v>
      </c>
      <c r="G179" s="136">
        <v>-13263.499999999998</v>
      </c>
      <c r="H179" s="136">
        <v>-161.75</v>
      </c>
      <c r="I179" s="136">
        <v>-62694.299999999996</v>
      </c>
      <c r="J179" s="136">
        <v>-137012.81</v>
      </c>
      <c r="K179" s="136">
        <v>-4108.45</v>
      </c>
      <c r="L179" s="316">
        <f>SUM(LisäyksetVähennykset[[#This Row],[Kuntien yhdistymisavustus (-1,82 €/as)]:[Eläketukivähennys (-1,27 €/as)]])</f>
        <v>-240791.61</v>
      </c>
      <c r="M179" s="302">
        <v>118187</v>
      </c>
      <c r="N179" s="38">
        <v>99190.472138054669</v>
      </c>
      <c r="O179" s="136">
        <v>291.14999999999998</v>
      </c>
      <c r="P179" s="136">
        <v>-12189.717954790236</v>
      </c>
      <c r="Q179" s="136">
        <v>1164.5999999999999</v>
      </c>
      <c r="R179" s="317">
        <f t="shared" si="4"/>
        <v>206643.50418326442</v>
      </c>
      <c r="S179" s="315">
        <f>LisäyksetVähennykset[[#This Row],[Lisäykset yhteensä ]]+LisäyksetVähennykset[[#This Row],[Vähennykset yhteensä ]]</f>
        <v>-34148.105816735566</v>
      </c>
      <c r="T179" s="119"/>
    </row>
    <row r="180" spans="1:20" s="51" customFormat="1" x14ac:dyDescent="0.25">
      <c r="A180" s="294">
        <v>580</v>
      </c>
      <c r="B180" s="294" t="s">
        <v>192</v>
      </c>
      <c r="C180" s="448">
        <v>-8472.1</v>
      </c>
      <c r="D180" s="136">
        <v>-8472.1</v>
      </c>
      <c r="E180" s="136">
        <v>-8472.1</v>
      </c>
      <c r="F180" s="136">
        <v>-8472.1</v>
      </c>
      <c r="G180" s="136">
        <v>-19085.5</v>
      </c>
      <c r="H180" s="136">
        <v>-232.75</v>
      </c>
      <c r="I180" s="136">
        <v>-90213.9</v>
      </c>
      <c r="J180" s="136">
        <v>-119645.08</v>
      </c>
      <c r="K180" s="136">
        <v>-5911.85</v>
      </c>
      <c r="L180" s="316">
        <f>SUM(LisäyksetVähennykset[[#This Row],[Kuntien yhdistymisavustus (-1,82 €/as)]:[Eläketukivähennys (-1,27 €/as)]])</f>
        <v>-268977.48</v>
      </c>
      <c r="M180" s="302">
        <v>404678</v>
      </c>
      <c r="N180" s="38">
        <v>111271.02164894715</v>
      </c>
      <c r="O180" s="136">
        <v>418.95</v>
      </c>
      <c r="P180" s="136">
        <v>23530.1719960954</v>
      </c>
      <c r="Q180" s="136">
        <v>1675.8</v>
      </c>
      <c r="R180" s="317">
        <f t="shared" si="4"/>
        <v>541573.9436450426</v>
      </c>
      <c r="S180" s="315">
        <f>LisäyksetVähennykset[[#This Row],[Lisäykset yhteensä ]]+LisäyksetVähennykset[[#This Row],[Vähennykset yhteensä ]]</f>
        <v>272596.46364504262</v>
      </c>
      <c r="T180" s="119"/>
    </row>
    <row r="181" spans="1:20" s="51" customFormat="1" x14ac:dyDescent="0.25">
      <c r="A181" s="294">
        <v>581</v>
      </c>
      <c r="B181" s="294" t="s">
        <v>193</v>
      </c>
      <c r="C181" s="448">
        <v>-11560.640000000001</v>
      </c>
      <c r="D181" s="136">
        <v>-11560.640000000001</v>
      </c>
      <c r="E181" s="136">
        <v>-11560.640000000001</v>
      </c>
      <c r="F181" s="136">
        <v>-11560.640000000001</v>
      </c>
      <c r="G181" s="136">
        <v>-26043.199999999997</v>
      </c>
      <c r="H181" s="136">
        <v>-317.60000000000002</v>
      </c>
      <c r="I181" s="136">
        <v>-123101.75999999999</v>
      </c>
      <c r="J181" s="136">
        <v>-217086.33499999999</v>
      </c>
      <c r="K181" s="136">
        <v>-8067.04</v>
      </c>
      <c r="L181" s="316">
        <f>SUM(LisäyksetVähennykset[[#This Row],[Kuntien yhdistymisavustus (-1,82 €/as)]:[Eläketukivähennys (-1,27 €/as)]])</f>
        <v>-420858.49499999994</v>
      </c>
      <c r="M181" s="302">
        <v>77466</v>
      </c>
      <c r="N181" s="38">
        <v>-46909.599780224264</v>
      </c>
      <c r="O181" s="136">
        <v>571.67999999999995</v>
      </c>
      <c r="P181" s="136">
        <v>-29802.368370231685</v>
      </c>
      <c r="Q181" s="136">
        <v>2286.7199999999998</v>
      </c>
      <c r="R181" s="317">
        <f t="shared" si="4"/>
        <v>3612.4318495440516</v>
      </c>
      <c r="S181" s="315">
        <f>LisäyksetVähennykset[[#This Row],[Lisäykset yhteensä ]]+LisäyksetVähennykset[[#This Row],[Vähennykset yhteensä ]]</f>
        <v>-417246.06315045588</v>
      </c>
      <c r="T181" s="119"/>
    </row>
    <row r="182" spans="1:20" s="51" customFormat="1" x14ac:dyDescent="0.25">
      <c r="A182" s="294">
        <v>583</v>
      </c>
      <c r="B182" s="294" t="s">
        <v>194</v>
      </c>
      <c r="C182" s="448">
        <v>-1694.42</v>
      </c>
      <c r="D182" s="136">
        <v>-1694.42</v>
      </c>
      <c r="E182" s="136">
        <v>-1694.42</v>
      </c>
      <c r="F182" s="136">
        <v>-1694.42</v>
      </c>
      <c r="G182" s="136">
        <v>-3817.0999999999995</v>
      </c>
      <c r="H182" s="136">
        <v>-46.550000000000004</v>
      </c>
      <c r="I182" s="136">
        <v>-18042.78</v>
      </c>
      <c r="J182" s="136">
        <v>-23593.71</v>
      </c>
      <c r="K182" s="136">
        <v>-1182.3700000000001</v>
      </c>
      <c r="L182" s="316">
        <f>SUM(LisäyksetVähennykset[[#This Row],[Kuntien yhdistymisavustus (-1,82 €/as)]:[Eläketukivähennys (-1,27 €/as)]])</f>
        <v>-53460.189999999995</v>
      </c>
      <c r="M182" s="302">
        <v>86897</v>
      </c>
      <c r="N182" s="38">
        <v>326846.61793812085</v>
      </c>
      <c r="O182" s="136">
        <v>83.789999999999992</v>
      </c>
      <c r="P182" s="136">
        <v>11358.241047211521</v>
      </c>
      <c r="Q182" s="136">
        <v>335.15999999999997</v>
      </c>
      <c r="R182" s="317">
        <f t="shared" si="4"/>
        <v>425520.80898533232</v>
      </c>
      <c r="S182" s="315">
        <f>LisäyksetVähennykset[[#This Row],[Lisäykset yhteensä ]]+LisäyksetVähennykset[[#This Row],[Vähennykset yhteensä ]]</f>
        <v>372060.61898533232</v>
      </c>
      <c r="T182" s="119"/>
    </row>
    <row r="183" spans="1:20" s="51" customFormat="1" x14ac:dyDescent="0.25">
      <c r="A183" s="294">
        <v>584</v>
      </c>
      <c r="B183" s="294" t="s">
        <v>195</v>
      </c>
      <c r="C183" s="448">
        <v>-4924.92</v>
      </c>
      <c r="D183" s="136">
        <v>-4924.92</v>
      </c>
      <c r="E183" s="136">
        <v>-4924.92</v>
      </c>
      <c r="F183" s="136">
        <v>-4924.92</v>
      </c>
      <c r="G183" s="136">
        <v>-11094.599999999999</v>
      </c>
      <c r="H183" s="136">
        <v>-135.30000000000001</v>
      </c>
      <c r="I183" s="136">
        <v>-52442.28</v>
      </c>
      <c r="J183" s="136">
        <v>-27380.19</v>
      </c>
      <c r="K183" s="136">
        <v>-3436.62</v>
      </c>
      <c r="L183" s="316">
        <f>SUM(LisäyksetVähennykset[[#This Row],[Kuntien yhdistymisavustus (-1,82 €/as)]:[Eläketukivähennys (-1,27 €/as)]])</f>
        <v>-114188.67</v>
      </c>
      <c r="M183" s="302">
        <v>25831</v>
      </c>
      <c r="N183" s="38">
        <v>40403.319639196619</v>
      </c>
      <c r="O183" s="136">
        <v>243.54</v>
      </c>
      <c r="P183" s="136">
        <v>201.83464368777641</v>
      </c>
      <c r="Q183" s="136">
        <v>974.16</v>
      </c>
      <c r="R183" s="317">
        <f t="shared" si="4"/>
        <v>67653.854282884393</v>
      </c>
      <c r="S183" s="315">
        <f>LisäyksetVähennykset[[#This Row],[Lisäykset yhteensä ]]+LisäyksetVähennykset[[#This Row],[Vähennykset yhteensä ]]</f>
        <v>-46534.815717115605</v>
      </c>
      <c r="T183" s="119"/>
    </row>
    <row r="184" spans="1:20" s="51" customFormat="1" x14ac:dyDescent="0.25">
      <c r="A184" s="294">
        <v>588</v>
      </c>
      <c r="B184" s="294" t="s">
        <v>196</v>
      </c>
      <c r="C184" s="448">
        <v>-3010.28</v>
      </c>
      <c r="D184" s="136">
        <v>-3010.28</v>
      </c>
      <c r="E184" s="136">
        <v>-3010.28</v>
      </c>
      <c r="F184" s="136">
        <v>-3010.28</v>
      </c>
      <c r="G184" s="136">
        <v>-6781.4</v>
      </c>
      <c r="H184" s="136">
        <v>-82.7</v>
      </c>
      <c r="I184" s="136">
        <v>-32054.519999999997</v>
      </c>
      <c r="J184" s="136">
        <v>-49139.455000000002</v>
      </c>
      <c r="K184" s="136">
        <v>-2100.58</v>
      </c>
      <c r="L184" s="316">
        <f>SUM(LisäyksetVähennykset[[#This Row],[Kuntien yhdistymisavustus (-1,82 €/as)]:[Eläketukivähennys (-1,27 €/as)]])</f>
        <v>-102199.77500000001</v>
      </c>
      <c r="M184" s="302">
        <v>-43711</v>
      </c>
      <c r="N184" s="38">
        <v>63048.20871804934</v>
      </c>
      <c r="O184" s="136">
        <v>148.85999999999999</v>
      </c>
      <c r="P184" s="136">
        <v>-3862.5930684434243</v>
      </c>
      <c r="Q184" s="136">
        <v>595.43999999999994</v>
      </c>
      <c r="R184" s="317">
        <f t="shared" si="4"/>
        <v>16218.915649605917</v>
      </c>
      <c r="S184" s="315">
        <f>LisäyksetVähennykset[[#This Row],[Lisäykset yhteensä ]]+LisäyksetVähennykset[[#This Row],[Vähennykset yhteensä ]]</f>
        <v>-85980.859350394094</v>
      </c>
      <c r="T184" s="119"/>
    </row>
    <row r="185" spans="1:20" s="51" customFormat="1" x14ac:dyDescent="0.25">
      <c r="A185" s="294">
        <v>592</v>
      </c>
      <c r="B185" s="294" t="s">
        <v>197</v>
      </c>
      <c r="C185" s="448">
        <v>-6865.04</v>
      </c>
      <c r="D185" s="136">
        <v>-6865.04</v>
      </c>
      <c r="E185" s="136">
        <v>-6865.04</v>
      </c>
      <c r="F185" s="136">
        <v>-6865.04</v>
      </c>
      <c r="G185" s="136">
        <v>-15465.199999999999</v>
      </c>
      <c r="H185" s="136">
        <v>-188.60000000000002</v>
      </c>
      <c r="I185" s="136">
        <v>-73101.36</v>
      </c>
      <c r="J185" s="136">
        <v>-121539.845</v>
      </c>
      <c r="K185" s="136">
        <v>-4790.4400000000005</v>
      </c>
      <c r="L185" s="316">
        <f>SUM(LisäyksetVähennykset[[#This Row],[Kuntien yhdistymisavustus (-1,82 €/as)]:[Eläketukivähennys (-1,27 €/as)]])</f>
        <v>-242545.60500000001</v>
      </c>
      <c r="M185" s="302">
        <v>123623</v>
      </c>
      <c r="N185" s="38">
        <v>36948.840584326535</v>
      </c>
      <c r="O185" s="136">
        <v>339.47999999999996</v>
      </c>
      <c r="P185" s="136">
        <v>10784.547024344334</v>
      </c>
      <c r="Q185" s="136">
        <v>1357.9199999999998</v>
      </c>
      <c r="R185" s="317">
        <f t="shared" si="4"/>
        <v>173053.78760867089</v>
      </c>
      <c r="S185" s="315">
        <f>LisäyksetVähennykset[[#This Row],[Lisäykset yhteensä ]]+LisäyksetVähennykset[[#This Row],[Vähennykset yhteensä ]]</f>
        <v>-69491.817391329125</v>
      </c>
      <c r="T185" s="119"/>
    </row>
    <row r="186" spans="1:20" s="51" customFormat="1" x14ac:dyDescent="0.25">
      <c r="A186" s="294">
        <v>593</v>
      </c>
      <c r="B186" s="294" t="s">
        <v>198</v>
      </c>
      <c r="C186" s="448">
        <v>-31622.5</v>
      </c>
      <c r="D186" s="136">
        <v>-31622.5</v>
      </c>
      <c r="E186" s="136">
        <v>-31622.5</v>
      </c>
      <c r="F186" s="136">
        <v>-31622.5</v>
      </c>
      <c r="G186" s="136">
        <v>-71237.5</v>
      </c>
      <c r="H186" s="136">
        <v>-868.75</v>
      </c>
      <c r="I186" s="136">
        <v>-336727.5</v>
      </c>
      <c r="J186" s="136">
        <v>-949519.35805000004</v>
      </c>
      <c r="K186" s="136">
        <v>-22066.25</v>
      </c>
      <c r="L186" s="316">
        <f>SUM(LisäyksetVähennykset[[#This Row],[Kuntien yhdistymisavustus (-1,82 €/as)]:[Eläketukivähennys (-1,27 €/as)]])</f>
        <v>-1506909.3580499999</v>
      </c>
      <c r="M186" s="302">
        <v>-13406</v>
      </c>
      <c r="N186" s="38">
        <v>-146001.90130151063</v>
      </c>
      <c r="O186" s="136">
        <v>1563.75</v>
      </c>
      <c r="P186" s="136">
        <v>-47434.341976993484</v>
      </c>
      <c r="Q186" s="136">
        <v>6255</v>
      </c>
      <c r="R186" s="317">
        <f t="shared" si="4"/>
        <v>-199023.49327850412</v>
      </c>
      <c r="S186" s="315">
        <f>LisäyksetVähennykset[[#This Row],[Lisäykset yhteensä ]]+LisäyksetVähennykset[[#This Row],[Vähennykset yhteensä ]]</f>
        <v>-1705932.851328504</v>
      </c>
      <c r="T186" s="119"/>
    </row>
    <row r="187" spans="1:20" s="51" customFormat="1" x14ac:dyDescent="0.25">
      <c r="A187" s="294">
        <v>595</v>
      </c>
      <c r="B187" s="294" t="s">
        <v>199</v>
      </c>
      <c r="C187" s="448">
        <v>-7864.22</v>
      </c>
      <c r="D187" s="136">
        <v>-7864.22</v>
      </c>
      <c r="E187" s="136">
        <v>-7864.22</v>
      </c>
      <c r="F187" s="136">
        <v>-7864.22</v>
      </c>
      <c r="G187" s="136">
        <v>-17716.099999999999</v>
      </c>
      <c r="H187" s="136">
        <v>-216.05</v>
      </c>
      <c r="I187" s="136">
        <v>-83740.98</v>
      </c>
      <c r="J187" s="136">
        <v>-160066.965</v>
      </c>
      <c r="K187" s="136">
        <v>-5487.67</v>
      </c>
      <c r="L187" s="316">
        <f>SUM(LisäyksetVähennykset[[#This Row],[Kuntien yhdistymisavustus (-1,82 €/as)]:[Eläketukivähennys (-1,27 €/as)]])</f>
        <v>-298684.64499999996</v>
      </c>
      <c r="M187" s="302">
        <v>17169</v>
      </c>
      <c r="N187" s="38">
        <v>172400.20626162738</v>
      </c>
      <c r="O187" s="136">
        <v>388.89</v>
      </c>
      <c r="P187" s="136">
        <v>-6665.7891295362133</v>
      </c>
      <c r="Q187" s="136">
        <v>1555.56</v>
      </c>
      <c r="R187" s="317">
        <f t="shared" si="4"/>
        <v>184847.86713209117</v>
      </c>
      <c r="S187" s="315">
        <f>LisäyksetVähennykset[[#This Row],[Lisäykset yhteensä ]]+LisäyksetVähennykset[[#This Row],[Vähennykset yhteensä ]]</f>
        <v>-113836.77786790879</v>
      </c>
      <c r="T187" s="119"/>
    </row>
    <row r="188" spans="1:20" s="51" customFormat="1" x14ac:dyDescent="0.25">
      <c r="A188" s="294">
        <v>598</v>
      </c>
      <c r="B188" s="294" t="s">
        <v>200</v>
      </c>
      <c r="C188" s="448">
        <v>-34700.120000000003</v>
      </c>
      <c r="D188" s="136">
        <v>-34700.120000000003</v>
      </c>
      <c r="E188" s="136">
        <v>-34700.120000000003</v>
      </c>
      <c r="F188" s="136">
        <v>-34700.120000000003</v>
      </c>
      <c r="G188" s="136">
        <v>-78170.599999999991</v>
      </c>
      <c r="H188" s="136">
        <v>-953.30000000000007</v>
      </c>
      <c r="I188" s="136">
        <v>-369499.07999999996</v>
      </c>
      <c r="J188" s="136">
        <v>-941990.31649999996</v>
      </c>
      <c r="K188" s="136">
        <v>-24213.82</v>
      </c>
      <c r="L188" s="316">
        <f>SUM(LisäyksetVähennykset[[#This Row],[Kuntien yhdistymisavustus (-1,82 €/as)]:[Eläketukivähennys (-1,27 €/as)]])</f>
        <v>-1553627.5965</v>
      </c>
      <c r="M188" s="302">
        <v>55415</v>
      </c>
      <c r="N188" s="38">
        <v>-237921.06673301756</v>
      </c>
      <c r="O188" s="136">
        <v>1715.9399999999998</v>
      </c>
      <c r="P188" s="136">
        <v>-72742.85898174977</v>
      </c>
      <c r="Q188" s="136">
        <v>6863.7599999999993</v>
      </c>
      <c r="R188" s="317">
        <f t="shared" si="4"/>
        <v>-246669.22571476732</v>
      </c>
      <c r="S188" s="315">
        <f>LisäyksetVähennykset[[#This Row],[Lisäykset yhteensä ]]+LisäyksetVähennykset[[#This Row],[Vähennykset yhteensä ]]</f>
        <v>-1800296.8222147673</v>
      </c>
      <c r="T188" s="119"/>
    </row>
    <row r="189" spans="1:20" s="51" customFormat="1" x14ac:dyDescent="0.25">
      <c r="A189" s="294">
        <v>599</v>
      </c>
      <c r="B189" s="294" t="s">
        <v>201</v>
      </c>
      <c r="C189" s="448">
        <v>-20336.68</v>
      </c>
      <c r="D189" s="136">
        <v>-20336.68</v>
      </c>
      <c r="E189" s="136">
        <v>-20336.68</v>
      </c>
      <c r="F189" s="136">
        <v>-20336.68</v>
      </c>
      <c r="G189" s="136">
        <v>-45813.399999999994</v>
      </c>
      <c r="H189" s="136">
        <v>-558.70000000000005</v>
      </c>
      <c r="I189" s="136">
        <v>-216552.12</v>
      </c>
      <c r="J189" s="136">
        <v>-99889.115000000005</v>
      </c>
      <c r="K189" s="136">
        <v>-14190.98</v>
      </c>
      <c r="L189" s="316">
        <f>SUM(LisäyksetVähennykset[[#This Row],[Kuntien yhdistymisavustus (-1,82 €/as)]:[Eläketukivähennys (-1,27 €/as)]])</f>
        <v>-458351.03499999997</v>
      </c>
      <c r="M189" s="302">
        <v>-119051</v>
      </c>
      <c r="N189" s="38">
        <v>228177.65468864888</v>
      </c>
      <c r="O189" s="136">
        <v>1005.66</v>
      </c>
      <c r="P189" s="136">
        <v>-122802.64804682478</v>
      </c>
      <c r="Q189" s="136">
        <v>4022.64</v>
      </c>
      <c r="R189" s="317">
        <f t="shared" si="4"/>
        <v>-8647.6933581758931</v>
      </c>
      <c r="S189" s="315">
        <f>LisäyksetVähennykset[[#This Row],[Lisäykset yhteensä ]]+LisäyksetVähennykset[[#This Row],[Vähennykset yhteensä ]]</f>
        <v>-466998.72835817584</v>
      </c>
      <c r="T189" s="119"/>
    </row>
    <row r="190" spans="1:20" s="51" customFormat="1" x14ac:dyDescent="0.25">
      <c r="A190" s="294">
        <v>601</v>
      </c>
      <c r="B190" s="294" t="s">
        <v>202</v>
      </c>
      <c r="C190" s="448">
        <v>-7154.42</v>
      </c>
      <c r="D190" s="136">
        <v>-7154.42</v>
      </c>
      <c r="E190" s="136">
        <v>-7154.42</v>
      </c>
      <c r="F190" s="136">
        <v>-7154.42</v>
      </c>
      <c r="G190" s="136">
        <v>-16117.099999999999</v>
      </c>
      <c r="H190" s="136">
        <v>-196.55</v>
      </c>
      <c r="I190" s="136">
        <v>-76182.78</v>
      </c>
      <c r="J190" s="136">
        <v>-119936.465</v>
      </c>
      <c r="K190" s="136">
        <v>-4992.37</v>
      </c>
      <c r="L190" s="316">
        <f>SUM(LisäyksetVähennykset[[#This Row],[Kuntien yhdistymisavustus (-1,82 €/as)]:[Eläketukivähennys (-1,27 €/as)]])</f>
        <v>-246042.94500000001</v>
      </c>
      <c r="M190" s="302">
        <v>151779</v>
      </c>
      <c r="N190" s="38">
        <v>-25694.288820859045</v>
      </c>
      <c r="O190" s="136">
        <v>353.78999999999996</v>
      </c>
      <c r="P190" s="136">
        <v>-12280.19243447551</v>
      </c>
      <c r="Q190" s="136">
        <v>1415.1599999999999</v>
      </c>
      <c r="R190" s="317">
        <f t="shared" si="4"/>
        <v>115573.46874466544</v>
      </c>
      <c r="S190" s="315">
        <f>LisäyksetVähennykset[[#This Row],[Lisäykset yhteensä ]]+LisäyksetVähennykset[[#This Row],[Vähennykset yhteensä ]]</f>
        <v>-130469.47625533456</v>
      </c>
      <c r="T190" s="119"/>
    </row>
    <row r="191" spans="1:20" s="51" customFormat="1" x14ac:dyDescent="0.25">
      <c r="A191" s="294">
        <v>604</v>
      </c>
      <c r="B191" s="294" t="s">
        <v>203</v>
      </c>
      <c r="C191" s="448">
        <v>-36041.46</v>
      </c>
      <c r="D191" s="136">
        <v>-36041.46</v>
      </c>
      <c r="E191" s="136">
        <v>-36041.46</v>
      </c>
      <c r="F191" s="136">
        <v>-36041.46</v>
      </c>
      <c r="G191" s="136">
        <v>-81192.299999999988</v>
      </c>
      <c r="H191" s="136">
        <v>-990.15000000000009</v>
      </c>
      <c r="I191" s="136">
        <v>-383782.13999999996</v>
      </c>
      <c r="J191" s="136">
        <v>-744479.82499999995</v>
      </c>
      <c r="K191" s="136">
        <v>-25149.81</v>
      </c>
      <c r="L191" s="316">
        <f>SUM(LisäyksetVähennykset[[#This Row],[Kuntien yhdistymisavustus (-1,82 €/as)]:[Eläketukivähennys (-1,27 €/as)]])</f>
        <v>-1379760.0649999999</v>
      </c>
      <c r="M191" s="302">
        <v>147112</v>
      </c>
      <c r="N191" s="38">
        <v>-475239.0150869675</v>
      </c>
      <c r="O191" s="136">
        <v>1782.27</v>
      </c>
      <c r="P191" s="136">
        <v>26555.90911133503</v>
      </c>
      <c r="Q191" s="136">
        <v>7129.08</v>
      </c>
      <c r="R191" s="317">
        <f t="shared" si="4"/>
        <v>-292659.7559756324</v>
      </c>
      <c r="S191" s="315">
        <f>LisäyksetVähennykset[[#This Row],[Lisäykset yhteensä ]]+LisäyksetVähennykset[[#This Row],[Vähennykset yhteensä ]]</f>
        <v>-1672419.8209756324</v>
      </c>
      <c r="T191" s="119"/>
    </row>
    <row r="192" spans="1:20" s="51" customFormat="1" x14ac:dyDescent="0.25">
      <c r="A192" s="294">
        <v>607</v>
      </c>
      <c r="B192" s="294" t="s">
        <v>204</v>
      </c>
      <c r="C192" s="448">
        <v>-7645.8200000000006</v>
      </c>
      <c r="D192" s="136">
        <v>-7645.8200000000006</v>
      </c>
      <c r="E192" s="136">
        <v>-7645.8200000000006</v>
      </c>
      <c r="F192" s="136">
        <v>-7645.8200000000006</v>
      </c>
      <c r="G192" s="136">
        <v>-17224.099999999999</v>
      </c>
      <c r="H192" s="136">
        <v>-210.05</v>
      </c>
      <c r="I192" s="136">
        <v>-81415.37999999999</v>
      </c>
      <c r="J192" s="136">
        <v>-149610.05249999999</v>
      </c>
      <c r="K192" s="136">
        <v>-5335.27</v>
      </c>
      <c r="L192" s="316">
        <f>SUM(LisäyksetVähennykset[[#This Row],[Kuntien yhdistymisavustus (-1,82 €/as)]:[Eläketukivähennys (-1,27 €/as)]])</f>
        <v>-284378.13250000001</v>
      </c>
      <c r="M192" s="302">
        <v>420601</v>
      </c>
      <c r="N192" s="38">
        <v>80441.117672279477</v>
      </c>
      <c r="O192" s="136">
        <v>378.09</v>
      </c>
      <c r="P192" s="136">
        <v>49282.065946156239</v>
      </c>
      <c r="Q192" s="136">
        <v>1512.36</v>
      </c>
      <c r="R192" s="317">
        <f t="shared" si="4"/>
        <v>552214.63361843571</v>
      </c>
      <c r="S192" s="315">
        <f>LisäyksetVähennykset[[#This Row],[Lisäykset yhteensä ]]+LisäyksetVähennykset[[#This Row],[Vähennykset yhteensä ]]</f>
        <v>267836.5011184357</v>
      </c>
      <c r="T192" s="119"/>
    </row>
    <row r="193" spans="1:20" s="51" customFormat="1" x14ac:dyDescent="0.25">
      <c r="A193" s="294">
        <v>608</v>
      </c>
      <c r="B193" s="294" t="s">
        <v>205</v>
      </c>
      <c r="C193" s="448">
        <v>-3754.6600000000003</v>
      </c>
      <c r="D193" s="136">
        <v>-3754.6600000000003</v>
      </c>
      <c r="E193" s="136">
        <v>-3754.6600000000003</v>
      </c>
      <c r="F193" s="136">
        <v>-3754.6600000000003</v>
      </c>
      <c r="G193" s="136">
        <v>-8458.2999999999993</v>
      </c>
      <c r="H193" s="136">
        <v>-103.15</v>
      </c>
      <c r="I193" s="136">
        <v>-39980.939999999995</v>
      </c>
      <c r="J193" s="136">
        <v>-47627.404999999999</v>
      </c>
      <c r="K193" s="136">
        <v>-2620.0100000000002</v>
      </c>
      <c r="L193" s="316">
        <f>SUM(LisäyksetVähennykset[[#This Row],[Kuntien yhdistymisavustus (-1,82 €/as)]:[Eläketukivähennys (-1,27 €/as)]])</f>
        <v>-113808.44499999999</v>
      </c>
      <c r="M193" s="302">
        <v>69250</v>
      </c>
      <c r="N193" s="38">
        <v>-60503.463417932391</v>
      </c>
      <c r="O193" s="136">
        <v>185.67</v>
      </c>
      <c r="P193" s="136">
        <v>9417.3057315710212</v>
      </c>
      <c r="Q193" s="136">
        <v>742.68</v>
      </c>
      <c r="R193" s="317">
        <f t="shared" si="4"/>
        <v>19092.192313638632</v>
      </c>
      <c r="S193" s="315">
        <f>LisäyksetVähennykset[[#This Row],[Lisäykset yhteensä ]]+LisäyksetVähennykset[[#This Row],[Vähennykset yhteensä ]]</f>
        <v>-94716.25268636136</v>
      </c>
      <c r="T193" s="119"/>
    </row>
    <row r="194" spans="1:20" s="51" customFormat="1" x14ac:dyDescent="0.25">
      <c r="A194" s="294">
        <v>609</v>
      </c>
      <c r="B194" s="294" t="s">
        <v>206</v>
      </c>
      <c r="C194" s="448">
        <v>-152304.88</v>
      </c>
      <c r="D194" s="136">
        <v>-152304.88</v>
      </c>
      <c r="E194" s="136">
        <v>-152304.88</v>
      </c>
      <c r="F194" s="136">
        <v>-152304.88</v>
      </c>
      <c r="G194" s="136">
        <v>-343104.39999999997</v>
      </c>
      <c r="H194" s="136">
        <v>-4184.2</v>
      </c>
      <c r="I194" s="136">
        <v>-1621795.92</v>
      </c>
      <c r="J194" s="136">
        <v>-4785083.2549000001</v>
      </c>
      <c r="K194" s="136">
        <v>-106278.68000000001</v>
      </c>
      <c r="L194" s="316">
        <f>SUM(LisäyksetVähennykset[[#This Row],[Kuntien yhdistymisavustus (-1,82 €/as)]:[Eläketukivähennys (-1,27 €/as)]])</f>
        <v>-7469665.9748999998</v>
      </c>
      <c r="M194" s="302">
        <v>2961916</v>
      </c>
      <c r="N194" s="38">
        <v>391170.84370395355</v>
      </c>
      <c r="O194" s="136">
        <v>7531.5599999999995</v>
      </c>
      <c r="P194" s="136">
        <v>297061.48953647801</v>
      </c>
      <c r="Q194" s="136">
        <v>30126.239999999998</v>
      </c>
      <c r="R194" s="317">
        <f t="shared" si="4"/>
        <v>3687806.133240432</v>
      </c>
      <c r="S194" s="315">
        <f>LisäyksetVähennykset[[#This Row],[Lisäykset yhteensä ]]+LisäyksetVähennykset[[#This Row],[Vähennykset yhteensä ]]</f>
        <v>-3781859.8416595678</v>
      </c>
      <c r="T194" s="119"/>
    </row>
    <row r="195" spans="1:20" s="51" customFormat="1" x14ac:dyDescent="0.25">
      <c r="A195" s="290">
        <v>611</v>
      </c>
      <c r="B195" s="294" t="s">
        <v>207</v>
      </c>
      <c r="C195" s="448">
        <v>-9227.4</v>
      </c>
      <c r="D195" s="136">
        <v>-9227.4</v>
      </c>
      <c r="E195" s="136">
        <v>-9227.4</v>
      </c>
      <c r="F195" s="136">
        <v>-9227.4</v>
      </c>
      <c r="G195" s="136">
        <v>-20787</v>
      </c>
      <c r="H195" s="136">
        <v>-253.5</v>
      </c>
      <c r="I195" s="136">
        <v>-98256.599999999991</v>
      </c>
      <c r="J195" s="136">
        <v>-107528.05499999999</v>
      </c>
      <c r="K195" s="136">
        <v>-6438.9</v>
      </c>
      <c r="L195" s="316">
        <f>SUM(LisäyksetVähennykset[[#This Row],[Kuntien yhdistymisavustus (-1,82 €/as)]:[Eläketukivähennys (-1,27 €/as)]])</f>
        <v>-270173.65500000003</v>
      </c>
      <c r="M195" s="302">
        <v>-12387</v>
      </c>
      <c r="N195" s="136">
        <v>-66364.874769055285</v>
      </c>
      <c r="O195" s="136">
        <v>456.3</v>
      </c>
      <c r="P195" s="136">
        <v>18322.164472681998</v>
      </c>
      <c r="Q195" s="136">
        <v>1825.2</v>
      </c>
      <c r="R195" s="317">
        <f t="shared" si="4"/>
        <v>-58148.21029637329</v>
      </c>
      <c r="S195" s="315">
        <f>LisäyksetVähennykset[[#This Row],[Lisäykset yhteensä ]]+LisäyksetVähennykset[[#This Row],[Vähennykset yhteensä ]]</f>
        <v>-328321.86529637332</v>
      </c>
      <c r="T195" s="119"/>
    </row>
    <row r="196" spans="1:20" s="51" customFormat="1" x14ac:dyDescent="0.25">
      <c r="A196" s="294">
        <v>614</v>
      </c>
      <c r="B196" s="294" t="s">
        <v>208</v>
      </c>
      <c r="C196" s="448">
        <v>-5672.9400000000005</v>
      </c>
      <c r="D196" s="136">
        <v>-5672.9400000000005</v>
      </c>
      <c r="E196" s="136">
        <v>-5672.9400000000005</v>
      </c>
      <c r="F196" s="136">
        <v>-5672.9400000000005</v>
      </c>
      <c r="G196" s="136">
        <v>-12779.699999999999</v>
      </c>
      <c r="H196" s="136">
        <v>-155.85000000000002</v>
      </c>
      <c r="I196" s="136">
        <v>-60407.46</v>
      </c>
      <c r="J196" s="136">
        <v>-42045.06</v>
      </c>
      <c r="K196" s="136">
        <v>-3958.59</v>
      </c>
      <c r="L196" s="316">
        <f>SUM(LisäyksetVähennykset[[#This Row],[Kuntien yhdistymisavustus (-1,82 €/as)]:[Eläketukivähennys (-1,27 €/as)]])</f>
        <v>-142038.41999999998</v>
      </c>
      <c r="M196" s="302">
        <v>73754</v>
      </c>
      <c r="N196" s="38">
        <v>-161676.7909724284</v>
      </c>
      <c r="O196" s="136">
        <v>280.52999999999997</v>
      </c>
      <c r="P196" s="136">
        <v>148.14293492552679</v>
      </c>
      <c r="Q196" s="136">
        <v>1122.1199999999999</v>
      </c>
      <c r="R196" s="317">
        <f t="shared" si="4"/>
        <v>-86371.998037502868</v>
      </c>
      <c r="S196" s="315">
        <f>LisäyksetVähennykset[[#This Row],[Lisäykset yhteensä ]]+LisäyksetVähennykset[[#This Row],[Vähennykset yhteensä ]]</f>
        <v>-228410.41803750285</v>
      </c>
      <c r="T196" s="119"/>
    </row>
    <row r="197" spans="1:20" s="51" customFormat="1" x14ac:dyDescent="0.25">
      <c r="A197" s="294">
        <v>615</v>
      </c>
      <c r="B197" s="294" t="s">
        <v>209</v>
      </c>
      <c r="C197" s="448">
        <v>-14157.78</v>
      </c>
      <c r="D197" s="136">
        <v>-14157.78</v>
      </c>
      <c r="E197" s="136">
        <v>-14157.78</v>
      </c>
      <c r="F197" s="136">
        <v>-14157.78</v>
      </c>
      <c r="G197" s="136">
        <v>-31893.899999999998</v>
      </c>
      <c r="H197" s="136">
        <v>-388.95000000000005</v>
      </c>
      <c r="I197" s="136">
        <v>-150757.01999999999</v>
      </c>
      <c r="J197" s="136">
        <v>-275967.83419999998</v>
      </c>
      <c r="K197" s="136">
        <v>-9879.33</v>
      </c>
      <c r="L197" s="316">
        <f>SUM(LisäyksetVähennykset[[#This Row],[Kuntien yhdistymisavustus (-1,82 €/as)]:[Eläketukivähennys (-1,27 €/as)]])</f>
        <v>-525518.15419999999</v>
      </c>
      <c r="M197" s="302">
        <v>420717</v>
      </c>
      <c r="N197" s="38">
        <v>-466887.49056383967</v>
      </c>
      <c r="O197" s="136">
        <v>700.11</v>
      </c>
      <c r="P197" s="136">
        <v>-12101.911986603023</v>
      </c>
      <c r="Q197" s="136">
        <v>2800.44</v>
      </c>
      <c r="R197" s="317">
        <f t="shared" si="4"/>
        <v>-54771.852550442694</v>
      </c>
      <c r="S197" s="315">
        <f>LisäyksetVähennykset[[#This Row],[Lisäykset yhteensä ]]+LisäyksetVähennykset[[#This Row],[Vähennykset yhteensä ]]</f>
        <v>-580290.00675044267</v>
      </c>
      <c r="T197" s="119"/>
    </row>
    <row r="198" spans="1:20" s="51" customFormat="1" x14ac:dyDescent="0.25">
      <c r="A198" s="294">
        <v>616</v>
      </c>
      <c r="B198" s="294" t="s">
        <v>210</v>
      </c>
      <c r="C198" s="448">
        <v>-3336.06</v>
      </c>
      <c r="D198" s="136">
        <v>-3336.06</v>
      </c>
      <c r="E198" s="136">
        <v>-3336.06</v>
      </c>
      <c r="F198" s="136">
        <v>-3336.06</v>
      </c>
      <c r="G198" s="136">
        <v>-7515.2999999999993</v>
      </c>
      <c r="H198" s="136">
        <v>-91.65</v>
      </c>
      <c r="I198" s="136">
        <v>-35523.54</v>
      </c>
      <c r="J198" s="136">
        <v>-55573.14</v>
      </c>
      <c r="K198" s="136">
        <v>-2327.91</v>
      </c>
      <c r="L198" s="316">
        <f>SUM(LisäyksetVähennykset[[#This Row],[Kuntien yhdistymisavustus (-1,82 €/as)]:[Eläketukivähennys (-1,27 €/as)]])</f>
        <v>-114375.78</v>
      </c>
      <c r="M198" s="302">
        <v>3269</v>
      </c>
      <c r="N198" s="38">
        <v>50486.459948169999</v>
      </c>
      <c r="O198" s="136">
        <v>164.97</v>
      </c>
      <c r="P198" s="136">
        <v>-5408.9388420989671</v>
      </c>
      <c r="Q198" s="136">
        <v>659.88</v>
      </c>
      <c r="R198" s="317">
        <f t="shared" si="4"/>
        <v>49171.371106071027</v>
      </c>
      <c r="S198" s="315">
        <f>LisäyksetVähennykset[[#This Row],[Lisäykset yhteensä ]]+LisäyksetVähennykset[[#This Row],[Vähennykset yhteensä ]]</f>
        <v>-65204.408893928972</v>
      </c>
      <c r="T198" s="119"/>
    </row>
    <row r="199" spans="1:20" s="51" customFormat="1" x14ac:dyDescent="0.25">
      <c r="A199" s="294">
        <v>619</v>
      </c>
      <c r="B199" s="294" t="s">
        <v>211</v>
      </c>
      <c r="C199" s="448">
        <v>-5068.7</v>
      </c>
      <c r="D199" s="136">
        <v>-5068.7</v>
      </c>
      <c r="E199" s="136">
        <v>-5068.7</v>
      </c>
      <c r="F199" s="136">
        <v>-5068.7</v>
      </c>
      <c r="G199" s="136">
        <v>-11418.499999999998</v>
      </c>
      <c r="H199" s="136">
        <v>-139.25</v>
      </c>
      <c r="I199" s="136">
        <v>-53973.299999999996</v>
      </c>
      <c r="J199" s="136">
        <v>-109283.22</v>
      </c>
      <c r="K199" s="136">
        <v>-3536.9500000000003</v>
      </c>
      <c r="L199" s="316">
        <f>SUM(LisäyksetVähennykset[[#This Row],[Kuntien yhdistymisavustus (-1,82 €/as)]:[Eläketukivähennys (-1,27 €/as)]])</f>
        <v>-198626.02000000002</v>
      </c>
      <c r="M199" s="302">
        <v>-2031</v>
      </c>
      <c r="N199" s="38">
        <v>164582.84655112214</v>
      </c>
      <c r="O199" s="136">
        <v>250.64999999999998</v>
      </c>
      <c r="P199" s="136">
        <v>-1975.3570111791305</v>
      </c>
      <c r="Q199" s="136">
        <v>1002.5999999999999</v>
      </c>
      <c r="R199" s="317">
        <f t="shared" ref="R199:R262" si="5">SUM(M199:Q199)</f>
        <v>161829.73953994302</v>
      </c>
      <c r="S199" s="315">
        <f>LisäyksetVähennykset[[#This Row],[Lisäykset yhteensä ]]+LisäyksetVähennykset[[#This Row],[Vähennykset yhteensä ]]</f>
        <v>-36796.280460056994</v>
      </c>
      <c r="T199" s="119"/>
    </row>
    <row r="200" spans="1:20" s="51" customFormat="1" x14ac:dyDescent="0.25">
      <c r="A200" s="294">
        <v>620</v>
      </c>
      <c r="B200" s="300" t="s">
        <v>212</v>
      </c>
      <c r="C200" s="448">
        <v>-4533.62</v>
      </c>
      <c r="D200" s="136">
        <v>-4533.62</v>
      </c>
      <c r="E200" s="136">
        <v>-4533.62</v>
      </c>
      <c r="F200" s="136">
        <v>-4533.62</v>
      </c>
      <c r="G200" s="136">
        <v>-10213.099999999999</v>
      </c>
      <c r="H200" s="136">
        <v>-124.55000000000001</v>
      </c>
      <c r="I200" s="136">
        <v>-48275.579999999994</v>
      </c>
      <c r="J200" s="136">
        <v>-65104.18</v>
      </c>
      <c r="K200" s="136">
        <v>-3163.57</v>
      </c>
      <c r="L200" s="316">
        <f>SUM(LisäyksetVähennykset[[#This Row],[Kuntien yhdistymisavustus (-1,82 €/as)]:[Eläketukivähennys (-1,27 €/as)]])</f>
        <v>-145015.46</v>
      </c>
      <c r="M200" s="302">
        <v>133095</v>
      </c>
      <c r="N200" s="38">
        <v>-69019.54834536463</v>
      </c>
      <c r="O200" s="136">
        <v>224.19</v>
      </c>
      <c r="P200" s="136">
        <v>-38300.04218500018</v>
      </c>
      <c r="Q200" s="136">
        <v>896.76</v>
      </c>
      <c r="R200" s="317">
        <f t="shared" si="5"/>
        <v>26896.35946963519</v>
      </c>
      <c r="S200" s="315">
        <f>LisäyksetVähennykset[[#This Row],[Lisäykset yhteensä ]]+LisäyksetVähennykset[[#This Row],[Vähennykset yhteensä ]]</f>
        <v>-118119.1005303648</v>
      </c>
      <c r="T200" s="119"/>
    </row>
    <row r="201" spans="1:20" s="51" customFormat="1" x14ac:dyDescent="0.25">
      <c r="A201" s="294">
        <v>623</v>
      </c>
      <c r="B201" s="294" t="s">
        <v>213</v>
      </c>
      <c r="C201" s="448">
        <v>-3889.34</v>
      </c>
      <c r="D201" s="136">
        <v>-3889.34</v>
      </c>
      <c r="E201" s="136">
        <v>-3889.34</v>
      </c>
      <c r="F201" s="136">
        <v>-3889.34</v>
      </c>
      <c r="G201" s="136">
        <v>-8761.6999999999989</v>
      </c>
      <c r="H201" s="136">
        <v>-106.85000000000001</v>
      </c>
      <c r="I201" s="136">
        <v>-41415.06</v>
      </c>
      <c r="J201" s="136">
        <v>-37221.125</v>
      </c>
      <c r="K201" s="136">
        <v>-2713.9900000000002</v>
      </c>
      <c r="L201" s="316">
        <f>SUM(LisäyksetVähennykset[[#This Row],[Kuntien yhdistymisavustus (-1,82 €/as)]:[Eläketukivähennys (-1,27 €/as)]])</f>
        <v>-105776.08500000001</v>
      </c>
      <c r="M201" s="302">
        <v>2864</v>
      </c>
      <c r="N201" s="38">
        <v>270448.9247596208</v>
      </c>
      <c r="O201" s="136">
        <v>192.32999999999998</v>
      </c>
      <c r="P201" s="136">
        <v>-34376.447240499401</v>
      </c>
      <c r="Q201" s="136">
        <v>769.31999999999994</v>
      </c>
      <c r="R201" s="317">
        <f t="shared" si="5"/>
        <v>239898.12751912142</v>
      </c>
      <c r="S201" s="315">
        <f>LisäyksetVähennykset[[#This Row],[Lisäykset yhteensä ]]+LisäyksetVähennykset[[#This Row],[Vähennykset yhteensä ]]</f>
        <v>134122.04251912143</v>
      </c>
      <c r="T201" s="119"/>
    </row>
    <row r="202" spans="1:20" s="51" customFormat="1" x14ac:dyDescent="0.25">
      <c r="A202" s="294">
        <v>624</v>
      </c>
      <c r="B202" s="294" t="s">
        <v>214</v>
      </c>
      <c r="C202" s="448">
        <v>-9327.5</v>
      </c>
      <c r="D202" s="136">
        <v>-9327.5</v>
      </c>
      <c r="E202" s="136">
        <v>-9327.5</v>
      </c>
      <c r="F202" s="136">
        <v>-9327.5</v>
      </c>
      <c r="G202" s="136">
        <v>-21012.499999999996</v>
      </c>
      <c r="H202" s="136">
        <v>-256.25</v>
      </c>
      <c r="I202" s="136">
        <v>-99322.5</v>
      </c>
      <c r="J202" s="136">
        <v>-163752.52499999999</v>
      </c>
      <c r="K202" s="136">
        <v>-6508.75</v>
      </c>
      <c r="L202" s="316">
        <f>SUM(LisäyksetVähennykset[[#This Row],[Kuntien yhdistymisavustus (-1,82 €/as)]:[Eläketukivähennys (-1,27 €/as)]])</f>
        <v>-328162.52500000002</v>
      </c>
      <c r="M202" s="302">
        <v>97136</v>
      </c>
      <c r="N202" s="38">
        <v>190396.44915563427</v>
      </c>
      <c r="O202" s="136">
        <v>461.25</v>
      </c>
      <c r="P202" s="136">
        <v>32363.602616004129</v>
      </c>
      <c r="Q202" s="136">
        <v>1845</v>
      </c>
      <c r="R202" s="317">
        <f t="shared" si="5"/>
        <v>322202.30177163839</v>
      </c>
      <c r="S202" s="315">
        <f>LisäyksetVähennykset[[#This Row],[Lisäykset yhteensä ]]+LisäyksetVähennykset[[#This Row],[Vähennykset yhteensä ]]</f>
        <v>-5960.2232283616322</v>
      </c>
      <c r="T202" s="119"/>
    </row>
    <row r="203" spans="1:20" s="51" customFormat="1" x14ac:dyDescent="0.25">
      <c r="A203" s="294">
        <v>625</v>
      </c>
      <c r="B203" s="294" t="s">
        <v>215</v>
      </c>
      <c r="C203" s="448">
        <v>-5552.8200000000006</v>
      </c>
      <c r="D203" s="136">
        <v>-5552.8200000000006</v>
      </c>
      <c r="E203" s="136">
        <v>-5552.8200000000006</v>
      </c>
      <c r="F203" s="136">
        <v>-5552.8200000000006</v>
      </c>
      <c r="G203" s="136">
        <v>-12509.099999999999</v>
      </c>
      <c r="H203" s="136">
        <v>-152.55000000000001</v>
      </c>
      <c r="I203" s="136">
        <v>-59128.38</v>
      </c>
      <c r="J203" s="136">
        <v>-56566.82</v>
      </c>
      <c r="K203" s="136">
        <v>-3874.77</v>
      </c>
      <c r="L203" s="316">
        <f>SUM(LisäyksetVähennykset[[#This Row],[Kuntien yhdistymisavustus (-1,82 €/as)]:[Eläketukivähennys (-1,27 €/as)]])</f>
        <v>-154442.9</v>
      </c>
      <c r="M203" s="302">
        <v>22461</v>
      </c>
      <c r="N203" s="38">
        <v>-15316.170387493446</v>
      </c>
      <c r="O203" s="136">
        <v>274.58999999999997</v>
      </c>
      <c r="P203" s="136">
        <v>13041.601410651849</v>
      </c>
      <c r="Q203" s="136">
        <v>1098.3599999999999</v>
      </c>
      <c r="R203" s="317">
        <f t="shared" si="5"/>
        <v>21559.381023158403</v>
      </c>
      <c r="S203" s="315">
        <f>LisäyksetVähennykset[[#This Row],[Lisäykset yhteensä ]]+LisäyksetVähennykset[[#This Row],[Vähennykset yhteensä ]]</f>
        <v>-132883.51897684159</v>
      </c>
      <c r="T203" s="119"/>
    </row>
    <row r="204" spans="1:20" s="51" customFormat="1" x14ac:dyDescent="0.25">
      <c r="A204" s="294">
        <v>626</v>
      </c>
      <c r="B204" s="294" t="s">
        <v>216</v>
      </c>
      <c r="C204" s="448">
        <v>-9160.06</v>
      </c>
      <c r="D204" s="136">
        <v>-9160.06</v>
      </c>
      <c r="E204" s="136">
        <v>-9160.06</v>
      </c>
      <c r="F204" s="136">
        <v>-9160.06</v>
      </c>
      <c r="G204" s="136">
        <v>-20635.3</v>
      </c>
      <c r="H204" s="136">
        <v>-251.65</v>
      </c>
      <c r="I204" s="136">
        <v>-97539.54</v>
      </c>
      <c r="J204" s="136">
        <v>-193073.23</v>
      </c>
      <c r="K204" s="136">
        <v>-6391.91</v>
      </c>
      <c r="L204" s="316">
        <f>SUM(LisäyksetVähennykset[[#This Row],[Kuntien yhdistymisavustus (-1,82 €/as)]:[Eläketukivähennys (-1,27 €/as)]])</f>
        <v>-354531.86999999994</v>
      </c>
      <c r="M204" s="302">
        <v>115437</v>
      </c>
      <c r="N204" s="38">
        <v>-60032.6572009027</v>
      </c>
      <c r="O204" s="136">
        <v>452.96999999999997</v>
      </c>
      <c r="P204" s="136">
        <v>-271249.98354241444</v>
      </c>
      <c r="Q204" s="136">
        <v>1811.8799999999999</v>
      </c>
      <c r="R204" s="317">
        <f t="shared" si="5"/>
        <v>-213580.79074331713</v>
      </c>
      <c r="S204" s="315">
        <f>LisäyksetVähennykset[[#This Row],[Lisäykset yhteensä ]]+LisäyksetVähennykset[[#This Row],[Vähennykset yhteensä ]]</f>
        <v>-568112.6607433171</v>
      </c>
      <c r="T204" s="119"/>
    </row>
    <row r="205" spans="1:20" s="51" customFormat="1" x14ac:dyDescent="0.25">
      <c r="A205" s="294">
        <v>630</v>
      </c>
      <c r="B205" s="294" t="s">
        <v>217</v>
      </c>
      <c r="C205" s="448">
        <v>-2899.26</v>
      </c>
      <c r="D205" s="136">
        <v>-2899.26</v>
      </c>
      <c r="E205" s="136">
        <v>-2899.26</v>
      </c>
      <c r="F205" s="136">
        <v>-2899.26</v>
      </c>
      <c r="G205" s="136">
        <v>-6531.2999999999993</v>
      </c>
      <c r="H205" s="136">
        <v>-79.650000000000006</v>
      </c>
      <c r="I205" s="136">
        <v>-30872.34</v>
      </c>
      <c r="J205" s="136">
        <v>-15691.73</v>
      </c>
      <c r="K205" s="136">
        <v>-2023.1100000000001</v>
      </c>
      <c r="L205" s="316">
        <f>SUM(LisäyksetVähennykset[[#This Row],[Kuntien yhdistymisavustus (-1,82 €/as)]:[Eläketukivähennys (-1,27 €/as)]])</f>
        <v>-66795.17</v>
      </c>
      <c r="M205" s="302">
        <v>27930</v>
      </c>
      <c r="N205" s="38">
        <v>-38762.769205734134</v>
      </c>
      <c r="O205" s="136">
        <v>143.37</v>
      </c>
      <c r="P205" s="136">
        <v>-14805.284160239758</v>
      </c>
      <c r="Q205" s="136">
        <v>573.48</v>
      </c>
      <c r="R205" s="317">
        <f t="shared" si="5"/>
        <v>-24921.203365973892</v>
      </c>
      <c r="S205" s="315">
        <f>LisäyksetVähennykset[[#This Row],[Lisäykset yhteensä ]]+LisäyksetVähennykset[[#This Row],[Vähennykset yhteensä ]]</f>
        <v>-91716.373365973894</v>
      </c>
      <c r="T205" s="119"/>
    </row>
    <row r="206" spans="1:20" s="51" customFormat="1" x14ac:dyDescent="0.25">
      <c r="A206" s="294">
        <v>631</v>
      </c>
      <c r="B206" s="294" t="s">
        <v>218</v>
      </c>
      <c r="C206" s="448">
        <v>-3629.08</v>
      </c>
      <c r="D206" s="136">
        <v>-3629.08</v>
      </c>
      <c r="E206" s="136">
        <v>-3629.08</v>
      </c>
      <c r="F206" s="136">
        <v>-3629.08</v>
      </c>
      <c r="G206" s="136">
        <v>-8175.4</v>
      </c>
      <c r="H206" s="136">
        <v>-99.7</v>
      </c>
      <c r="I206" s="136">
        <v>-38643.72</v>
      </c>
      <c r="J206" s="136">
        <v>-22288.715</v>
      </c>
      <c r="K206" s="136">
        <v>-2532.38</v>
      </c>
      <c r="L206" s="316">
        <f>SUM(LisäyksetVähennykset[[#This Row],[Kuntien yhdistymisavustus (-1,82 €/as)]:[Eläketukivähennys (-1,27 €/as)]])</f>
        <v>-86256.235000000001</v>
      </c>
      <c r="M206" s="302">
        <v>38872</v>
      </c>
      <c r="N206" s="38">
        <v>125422.74595760088</v>
      </c>
      <c r="O206" s="136">
        <v>179.45999999999998</v>
      </c>
      <c r="P206" s="136">
        <v>9383.6318819878015</v>
      </c>
      <c r="Q206" s="136">
        <v>717.83999999999992</v>
      </c>
      <c r="R206" s="317">
        <f t="shared" si="5"/>
        <v>174575.67783958866</v>
      </c>
      <c r="S206" s="315">
        <f>LisäyksetVähennykset[[#This Row],[Lisäykset yhteensä ]]+LisäyksetVähennykset[[#This Row],[Vähennykset yhteensä ]]</f>
        <v>88319.442839588664</v>
      </c>
      <c r="T206" s="119"/>
    </row>
    <row r="207" spans="1:20" s="51" customFormat="1" x14ac:dyDescent="0.25">
      <c r="A207" s="294">
        <v>635</v>
      </c>
      <c r="B207" s="294" t="s">
        <v>219</v>
      </c>
      <c r="C207" s="448">
        <v>-11675.300000000001</v>
      </c>
      <c r="D207" s="136">
        <v>-11675.300000000001</v>
      </c>
      <c r="E207" s="136">
        <v>-11675.300000000001</v>
      </c>
      <c r="F207" s="136">
        <v>-11675.300000000001</v>
      </c>
      <c r="G207" s="136">
        <v>-26301.499999999996</v>
      </c>
      <c r="H207" s="136">
        <v>-320.75</v>
      </c>
      <c r="I207" s="136">
        <v>-124322.7</v>
      </c>
      <c r="J207" s="136">
        <v>-190997.57</v>
      </c>
      <c r="K207" s="136">
        <v>-8147.05</v>
      </c>
      <c r="L207" s="316">
        <f>SUM(LisäyksetVähennykset[[#This Row],[Kuntien yhdistymisavustus (-1,82 €/as)]:[Eläketukivähennys (-1,27 €/as)]])</f>
        <v>-396790.76999999996</v>
      </c>
      <c r="M207" s="302">
        <v>-130052</v>
      </c>
      <c r="N207" s="38">
        <v>-12804.24278062582</v>
      </c>
      <c r="O207" s="136">
        <v>577.35</v>
      </c>
      <c r="P207" s="136">
        <v>28945.692172771458</v>
      </c>
      <c r="Q207" s="136">
        <v>2309.4</v>
      </c>
      <c r="R207" s="317">
        <f t="shared" si="5"/>
        <v>-111023.80060785435</v>
      </c>
      <c r="S207" s="315">
        <f>LisäyksetVähennykset[[#This Row],[Lisäykset yhteensä ]]+LisäyksetVähennykset[[#This Row],[Vähennykset yhteensä ]]</f>
        <v>-507814.57060785429</v>
      </c>
      <c r="T207" s="119"/>
    </row>
    <row r="208" spans="1:20" s="51" customFormat="1" x14ac:dyDescent="0.25">
      <c r="A208" s="294">
        <v>636</v>
      </c>
      <c r="B208" s="294" t="s">
        <v>220</v>
      </c>
      <c r="C208" s="448">
        <v>-14976.78</v>
      </c>
      <c r="D208" s="136">
        <v>-14976.78</v>
      </c>
      <c r="E208" s="136">
        <v>-14976.78</v>
      </c>
      <c r="F208" s="136">
        <v>-14976.78</v>
      </c>
      <c r="G208" s="136">
        <v>-33738.899999999994</v>
      </c>
      <c r="H208" s="136">
        <v>-411.45000000000005</v>
      </c>
      <c r="I208" s="136">
        <v>-159478.01999999999</v>
      </c>
      <c r="J208" s="136">
        <v>-240715.24</v>
      </c>
      <c r="K208" s="136">
        <v>-10450.83</v>
      </c>
      <c r="L208" s="316">
        <f>SUM(LisäyksetVähennykset[[#This Row],[Kuntien yhdistymisavustus (-1,82 €/as)]:[Eläketukivähennys (-1,27 €/as)]])</f>
        <v>-504701.56</v>
      </c>
      <c r="M208" s="302">
        <v>-25759</v>
      </c>
      <c r="N208" s="38">
        <v>4699.7636457309127</v>
      </c>
      <c r="O208" s="136">
        <v>740.61</v>
      </c>
      <c r="P208" s="136">
        <v>4953.7862483705758</v>
      </c>
      <c r="Q208" s="136">
        <v>2962.44</v>
      </c>
      <c r="R208" s="317">
        <f t="shared" si="5"/>
        <v>-12402.40010589851</v>
      </c>
      <c r="S208" s="315">
        <f>LisäyksetVähennykset[[#This Row],[Lisäykset yhteensä ]]+LisäyksetVähennykset[[#This Row],[Vähennykset yhteensä ]]</f>
        <v>-517103.9601058985</v>
      </c>
      <c r="T208" s="119"/>
    </row>
    <row r="209" spans="1:20" s="51" customFormat="1" x14ac:dyDescent="0.25">
      <c r="A209" s="294">
        <v>638</v>
      </c>
      <c r="B209" s="294" t="s">
        <v>221</v>
      </c>
      <c r="C209" s="448">
        <v>-92126.58</v>
      </c>
      <c r="D209" s="136">
        <v>-92126.58</v>
      </c>
      <c r="E209" s="136">
        <v>-92126.58</v>
      </c>
      <c r="F209" s="136">
        <v>-92126.58</v>
      </c>
      <c r="G209" s="136">
        <v>-207537.9</v>
      </c>
      <c r="H209" s="136">
        <v>-2530.9500000000003</v>
      </c>
      <c r="I209" s="136">
        <v>-980996.22</v>
      </c>
      <c r="J209" s="136">
        <v>-2626030.2012499999</v>
      </c>
      <c r="K209" s="136">
        <v>-64286.13</v>
      </c>
      <c r="L209" s="316">
        <f>SUM(LisäyksetVähennykset[[#This Row],[Kuntien yhdistymisavustus (-1,82 €/as)]:[Eläketukivähennys (-1,27 €/as)]])</f>
        <v>-4249887.7212499995</v>
      </c>
      <c r="M209" s="302">
        <v>340227</v>
      </c>
      <c r="N209" s="38">
        <v>-441406.79729308188</v>
      </c>
      <c r="O209" s="136">
        <v>4555.71</v>
      </c>
      <c r="P209" s="136">
        <v>-144867.64073793101</v>
      </c>
      <c r="Q209" s="136">
        <v>18222.84</v>
      </c>
      <c r="R209" s="317">
        <f t="shared" si="5"/>
        <v>-223268.88803101287</v>
      </c>
      <c r="S209" s="315">
        <f>LisäyksetVähennykset[[#This Row],[Lisäykset yhteensä ]]+LisäyksetVähennykset[[#This Row],[Vähennykset yhteensä ]]</f>
        <v>-4473156.6092810128</v>
      </c>
      <c r="T209" s="119"/>
    </row>
    <row r="210" spans="1:20" s="51" customFormat="1" x14ac:dyDescent="0.25">
      <c r="A210" s="294">
        <v>678</v>
      </c>
      <c r="B210" s="294" t="s">
        <v>222</v>
      </c>
      <c r="C210" s="448">
        <v>-44322.46</v>
      </c>
      <c r="D210" s="136">
        <v>-44322.46</v>
      </c>
      <c r="E210" s="136">
        <v>-44322.46</v>
      </c>
      <c r="F210" s="136">
        <v>-44322.46</v>
      </c>
      <c r="G210" s="136">
        <v>-99847.299999999988</v>
      </c>
      <c r="H210" s="136">
        <v>-1217.6500000000001</v>
      </c>
      <c r="I210" s="136">
        <v>-471961.13999999996</v>
      </c>
      <c r="J210" s="136">
        <v>-1041009.11</v>
      </c>
      <c r="K210" s="136">
        <v>-30928.31</v>
      </c>
      <c r="L210" s="316">
        <f>SUM(LisäyksetVähennykset[[#This Row],[Kuntien yhdistymisavustus (-1,82 €/as)]:[Eläketukivähennys (-1,27 €/as)]])</f>
        <v>-1822253.35</v>
      </c>
      <c r="M210" s="302">
        <v>619971</v>
      </c>
      <c r="N210" s="38">
        <v>-262736.83534306288</v>
      </c>
      <c r="O210" s="136">
        <v>2191.77</v>
      </c>
      <c r="P210" s="136">
        <v>191267.64606360756</v>
      </c>
      <c r="Q210" s="136">
        <v>8767.08</v>
      </c>
      <c r="R210" s="317">
        <f t="shared" si="5"/>
        <v>559460.66072054463</v>
      </c>
      <c r="S210" s="315">
        <f>LisäyksetVähennykset[[#This Row],[Lisäykset yhteensä ]]+LisäyksetVähennykset[[#This Row],[Vähennykset yhteensä ]]</f>
        <v>-1262792.6892794555</v>
      </c>
      <c r="T210" s="119"/>
    </row>
    <row r="211" spans="1:20" s="51" customFormat="1" x14ac:dyDescent="0.25">
      <c r="A211" s="294">
        <v>680</v>
      </c>
      <c r="B211" s="294" t="s">
        <v>223</v>
      </c>
      <c r="C211" s="448">
        <v>-44420.74</v>
      </c>
      <c r="D211" s="136">
        <v>-44420.74</v>
      </c>
      <c r="E211" s="136">
        <v>-44420.74</v>
      </c>
      <c r="F211" s="136">
        <v>-44420.74</v>
      </c>
      <c r="G211" s="136">
        <v>-100068.7</v>
      </c>
      <c r="H211" s="136">
        <v>-1220.3500000000001</v>
      </c>
      <c r="I211" s="136">
        <v>-473007.66</v>
      </c>
      <c r="J211" s="136">
        <v>-1540393.7048500001</v>
      </c>
      <c r="K211" s="136">
        <v>-30996.89</v>
      </c>
      <c r="L211" s="316">
        <f>SUM(LisäyksetVähennykset[[#This Row],[Kuntien yhdistymisavustus (-1,82 €/as)]:[Eläketukivähennys (-1,27 €/as)]])</f>
        <v>-2323370.2648500004</v>
      </c>
      <c r="M211" s="302">
        <v>-382405</v>
      </c>
      <c r="N211" s="38">
        <v>-208527.08328069001</v>
      </c>
      <c r="O211" s="136">
        <v>2196.63</v>
      </c>
      <c r="P211" s="136">
        <v>-36477.504698191886</v>
      </c>
      <c r="Q211" s="136">
        <v>8786.52</v>
      </c>
      <c r="R211" s="317">
        <f t="shared" si="5"/>
        <v>-616426.43797888188</v>
      </c>
      <c r="S211" s="315">
        <f>LisäyksetVähennykset[[#This Row],[Lisäykset yhteensä ]]+LisäyksetVähennykset[[#This Row],[Vähennykset yhteensä ]]</f>
        <v>-2939796.7028288823</v>
      </c>
      <c r="T211" s="119"/>
    </row>
    <row r="212" spans="1:20" s="51" customFormat="1" x14ac:dyDescent="0.25">
      <c r="A212" s="294">
        <v>681</v>
      </c>
      <c r="B212" s="294" t="s">
        <v>224</v>
      </c>
      <c r="C212" s="448">
        <v>-6122.4800000000005</v>
      </c>
      <c r="D212" s="136">
        <v>-6122.4800000000005</v>
      </c>
      <c r="E212" s="136">
        <v>-6122.4800000000005</v>
      </c>
      <c r="F212" s="136">
        <v>-6122.4800000000005</v>
      </c>
      <c r="G212" s="136">
        <v>-13792.4</v>
      </c>
      <c r="H212" s="136">
        <v>-168.20000000000002</v>
      </c>
      <c r="I212" s="136">
        <v>-65194.32</v>
      </c>
      <c r="J212" s="136">
        <v>-129712.61500000001</v>
      </c>
      <c r="K212" s="136">
        <v>-4272.28</v>
      </c>
      <c r="L212" s="316">
        <f>SUM(LisäyksetVähennykset[[#This Row],[Kuntien yhdistymisavustus (-1,82 €/as)]:[Eläketukivähennys (-1,27 €/as)]])</f>
        <v>-237629.73500000002</v>
      </c>
      <c r="M212" s="302">
        <v>-61714</v>
      </c>
      <c r="N212" s="38">
        <v>78566.641009982675</v>
      </c>
      <c r="O212" s="136">
        <v>302.76</v>
      </c>
      <c r="P212" s="136">
        <v>-5342.6585670148343</v>
      </c>
      <c r="Q212" s="136">
        <v>1211.04</v>
      </c>
      <c r="R212" s="317">
        <f t="shared" si="5"/>
        <v>13023.78244296784</v>
      </c>
      <c r="S212" s="315">
        <f>LisäyksetVähennykset[[#This Row],[Lisäykset yhteensä ]]+LisäyksetVähennykset[[#This Row],[Vähennykset yhteensä ]]</f>
        <v>-224605.95255703217</v>
      </c>
      <c r="T212" s="119"/>
    </row>
    <row r="213" spans="1:20" s="51" customFormat="1" x14ac:dyDescent="0.25">
      <c r="A213" s="294">
        <v>683</v>
      </c>
      <c r="B213" s="294" t="s">
        <v>225</v>
      </c>
      <c r="C213" s="448">
        <v>-6755.84</v>
      </c>
      <c r="D213" s="136">
        <v>-6755.84</v>
      </c>
      <c r="E213" s="136">
        <v>-6755.84</v>
      </c>
      <c r="F213" s="136">
        <v>-6755.84</v>
      </c>
      <c r="G213" s="136">
        <v>-15219.199999999999</v>
      </c>
      <c r="H213" s="136">
        <v>-185.60000000000002</v>
      </c>
      <c r="I213" s="136">
        <v>-71938.559999999998</v>
      </c>
      <c r="J213" s="136">
        <v>-113229.37</v>
      </c>
      <c r="K213" s="136">
        <v>-4714.24</v>
      </c>
      <c r="L213" s="316">
        <f>SUM(LisäyksetVähennykset[[#This Row],[Kuntien yhdistymisavustus (-1,82 €/as)]:[Eläketukivähennys (-1,27 €/as)]])</f>
        <v>-232310.33</v>
      </c>
      <c r="M213" s="302">
        <v>230009</v>
      </c>
      <c r="N213" s="38">
        <v>26685.365200374275</v>
      </c>
      <c r="O213" s="136">
        <v>334.08</v>
      </c>
      <c r="P213" s="136">
        <v>32173.621052391634</v>
      </c>
      <c r="Q213" s="136">
        <v>1336.32</v>
      </c>
      <c r="R213" s="317">
        <f t="shared" si="5"/>
        <v>290538.38625276589</v>
      </c>
      <c r="S213" s="315">
        <f>LisäyksetVähennykset[[#This Row],[Lisäykset yhteensä ]]+LisäyksetVähennykset[[#This Row],[Vähennykset yhteensä ]]</f>
        <v>58228.056252765906</v>
      </c>
      <c r="T213" s="119"/>
    </row>
    <row r="214" spans="1:20" s="51" customFormat="1" x14ac:dyDescent="0.25">
      <c r="A214" s="294">
        <v>684</v>
      </c>
      <c r="B214" s="294" t="s">
        <v>226</v>
      </c>
      <c r="C214" s="448">
        <v>-71052.800000000003</v>
      </c>
      <c r="D214" s="136">
        <v>-71052.800000000003</v>
      </c>
      <c r="E214" s="136">
        <v>-71052.800000000003</v>
      </c>
      <c r="F214" s="136">
        <v>-71052.800000000003</v>
      </c>
      <c r="G214" s="136">
        <v>-160064</v>
      </c>
      <c r="H214" s="136">
        <v>-1952</v>
      </c>
      <c r="I214" s="136">
        <v>-756595.19999999995</v>
      </c>
      <c r="J214" s="136">
        <v>-1570901.5183000001</v>
      </c>
      <c r="K214" s="136">
        <v>-49580.800000000003</v>
      </c>
      <c r="L214" s="316">
        <f>SUM(LisäyksetVähennykset[[#This Row],[Kuntien yhdistymisavustus (-1,82 €/as)]:[Eläketukivähennys (-1,27 €/as)]])</f>
        <v>-2823304.7182999998</v>
      </c>
      <c r="M214" s="302">
        <v>819888</v>
      </c>
      <c r="N214" s="38">
        <v>441723.17939260602</v>
      </c>
      <c r="O214" s="136">
        <v>3513.6</v>
      </c>
      <c r="P214" s="136">
        <v>-673565.63751469902</v>
      </c>
      <c r="Q214" s="136">
        <v>14054.4</v>
      </c>
      <c r="R214" s="317">
        <f t="shared" si="5"/>
        <v>605613.54187790712</v>
      </c>
      <c r="S214" s="315">
        <f>LisäyksetVähennykset[[#This Row],[Lisäykset yhteensä ]]+LisäyksetVähennykset[[#This Row],[Vähennykset yhteensä ]]</f>
        <v>-2217691.1764220926</v>
      </c>
      <c r="T214" s="119"/>
    </row>
    <row r="215" spans="1:20" s="51" customFormat="1" x14ac:dyDescent="0.25">
      <c r="A215" s="294">
        <v>686</v>
      </c>
      <c r="B215" s="294" t="s">
        <v>227</v>
      </c>
      <c r="C215" s="448">
        <v>-5556.46</v>
      </c>
      <c r="D215" s="136">
        <v>-5556.46</v>
      </c>
      <c r="E215" s="136">
        <v>-5556.46</v>
      </c>
      <c r="F215" s="136">
        <v>-5556.46</v>
      </c>
      <c r="G215" s="136">
        <v>-12517.3</v>
      </c>
      <c r="H215" s="136">
        <v>-152.65</v>
      </c>
      <c r="I215" s="136">
        <v>-59167.14</v>
      </c>
      <c r="J215" s="136">
        <v>-117628.68</v>
      </c>
      <c r="K215" s="136">
        <v>-3877.31</v>
      </c>
      <c r="L215" s="316">
        <f>SUM(LisäyksetVähennykset[[#This Row],[Kuntien yhdistymisavustus (-1,82 €/as)]:[Eläketukivähennys (-1,27 €/as)]])</f>
        <v>-215568.91999999998</v>
      </c>
      <c r="M215" s="302">
        <v>82080</v>
      </c>
      <c r="N215" s="38">
        <v>44659.950517252088</v>
      </c>
      <c r="O215" s="136">
        <v>274.77</v>
      </c>
      <c r="P215" s="136">
        <v>9674.5971474803737</v>
      </c>
      <c r="Q215" s="136">
        <v>1099.08</v>
      </c>
      <c r="R215" s="317">
        <f t="shared" si="5"/>
        <v>137788.39766473245</v>
      </c>
      <c r="S215" s="315">
        <f>LisäyksetVähennykset[[#This Row],[Lisäykset yhteensä ]]+LisäyksetVähennykset[[#This Row],[Vähennykset yhteensä ]]</f>
        <v>-77780.522335267538</v>
      </c>
      <c r="T215" s="119"/>
    </row>
    <row r="216" spans="1:20" s="51" customFormat="1" x14ac:dyDescent="0.25">
      <c r="A216" s="294">
        <v>687</v>
      </c>
      <c r="B216" s="294" t="s">
        <v>228</v>
      </c>
      <c r="C216" s="448">
        <v>-2841.02</v>
      </c>
      <c r="D216" s="136">
        <v>-2841.02</v>
      </c>
      <c r="E216" s="136">
        <v>-2841.02</v>
      </c>
      <c r="F216" s="136">
        <v>-2841.02</v>
      </c>
      <c r="G216" s="136">
        <v>-6400.0999999999995</v>
      </c>
      <c r="H216" s="136">
        <v>-78.050000000000011</v>
      </c>
      <c r="I216" s="136">
        <v>-30252.179999999997</v>
      </c>
      <c r="J216" s="136">
        <v>-76617.595000000001</v>
      </c>
      <c r="K216" s="136">
        <v>-1982.47</v>
      </c>
      <c r="L216" s="316">
        <f>SUM(LisäyksetVähennykset[[#This Row],[Kuntien yhdistymisavustus (-1,82 €/as)]:[Eläketukivähennys (-1,27 €/as)]])</f>
        <v>-126694.47500000001</v>
      </c>
      <c r="M216" s="302">
        <v>60400</v>
      </c>
      <c r="N216" s="38">
        <v>78279.17512978334</v>
      </c>
      <c r="O216" s="136">
        <v>140.48999999999998</v>
      </c>
      <c r="P216" s="136">
        <v>-34010.822985541352</v>
      </c>
      <c r="Q216" s="136">
        <v>561.95999999999992</v>
      </c>
      <c r="R216" s="317">
        <f t="shared" si="5"/>
        <v>105370.80214424198</v>
      </c>
      <c r="S216" s="315">
        <f>LisäyksetVähennykset[[#This Row],[Lisäykset yhteensä ]]+LisäyksetVähennykset[[#This Row],[Vähennykset yhteensä ]]</f>
        <v>-21323.672855758021</v>
      </c>
      <c r="T216" s="119"/>
    </row>
    <row r="217" spans="1:20" s="51" customFormat="1" x14ac:dyDescent="0.25">
      <c r="A217" s="294">
        <v>689</v>
      </c>
      <c r="B217" s="294" t="s">
        <v>229</v>
      </c>
      <c r="C217" s="448">
        <v>-5725.72</v>
      </c>
      <c r="D217" s="136">
        <v>-5725.72</v>
      </c>
      <c r="E217" s="136">
        <v>-5725.72</v>
      </c>
      <c r="F217" s="136">
        <v>-5725.72</v>
      </c>
      <c r="G217" s="136">
        <v>-12898.599999999999</v>
      </c>
      <c r="H217" s="136">
        <v>-157.30000000000001</v>
      </c>
      <c r="I217" s="136">
        <v>-60969.479999999996</v>
      </c>
      <c r="J217" s="136">
        <v>-105905.77499999999</v>
      </c>
      <c r="K217" s="136">
        <v>-3995.42</v>
      </c>
      <c r="L217" s="316">
        <f>SUM(LisäyksetVähennykset[[#This Row],[Kuntien yhdistymisavustus (-1,82 €/as)]:[Eläketukivähennys (-1,27 €/as)]])</f>
        <v>-206829.45499999999</v>
      </c>
      <c r="M217" s="302">
        <v>20434</v>
      </c>
      <c r="N217" s="38">
        <v>-30003.020192259923</v>
      </c>
      <c r="O217" s="136">
        <v>283.14</v>
      </c>
      <c r="P217" s="136">
        <v>-4774.7203487961779</v>
      </c>
      <c r="Q217" s="136">
        <v>1132.56</v>
      </c>
      <c r="R217" s="317">
        <f t="shared" si="5"/>
        <v>-12928.040541056102</v>
      </c>
      <c r="S217" s="315">
        <f>LisäyksetVähennykset[[#This Row],[Lisäykset yhteensä ]]+LisäyksetVähennykset[[#This Row],[Vähennykset yhteensä ]]</f>
        <v>-219757.49554105609</v>
      </c>
      <c r="T217" s="119"/>
    </row>
    <row r="218" spans="1:20" s="51" customFormat="1" x14ac:dyDescent="0.25">
      <c r="A218" s="294">
        <v>691</v>
      </c>
      <c r="B218" s="294" t="s">
        <v>230</v>
      </c>
      <c r="C218" s="448">
        <v>-4932.2</v>
      </c>
      <c r="D218" s="136">
        <v>-4932.2</v>
      </c>
      <c r="E218" s="136">
        <v>-4932.2</v>
      </c>
      <c r="F218" s="136">
        <v>-4932.2</v>
      </c>
      <c r="G218" s="136">
        <v>-11110.999999999998</v>
      </c>
      <c r="H218" s="136">
        <v>-135.5</v>
      </c>
      <c r="I218" s="136">
        <v>-52519.799999999996</v>
      </c>
      <c r="J218" s="136">
        <v>-55206.527499999997</v>
      </c>
      <c r="K218" s="136">
        <v>-3441.7000000000003</v>
      </c>
      <c r="L218" s="316">
        <f>SUM(LisäyksetVähennykset[[#This Row],[Kuntien yhdistymisavustus (-1,82 €/as)]:[Eläketukivähennys (-1,27 €/as)]])</f>
        <v>-142143.32750000001</v>
      </c>
      <c r="M218" s="302">
        <v>1125</v>
      </c>
      <c r="N218" s="38">
        <v>17542.227682605386</v>
      </c>
      <c r="O218" s="136">
        <v>243.89999999999998</v>
      </c>
      <c r="P218" s="136">
        <v>8098.9406866570916</v>
      </c>
      <c r="Q218" s="136">
        <v>975.59999999999991</v>
      </c>
      <c r="R218" s="317">
        <f t="shared" si="5"/>
        <v>27985.668369262479</v>
      </c>
      <c r="S218" s="315">
        <f>LisäyksetVähennykset[[#This Row],[Lisäykset yhteensä ]]+LisäyksetVähennykset[[#This Row],[Vähennykset yhteensä ]]</f>
        <v>-114157.65913073753</v>
      </c>
      <c r="T218" s="119"/>
    </row>
    <row r="219" spans="1:20" s="51" customFormat="1" x14ac:dyDescent="0.25">
      <c r="A219" s="294">
        <v>694</v>
      </c>
      <c r="B219" s="294" t="s">
        <v>231</v>
      </c>
      <c r="C219" s="448">
        <v>-52252.200000000004</v>
      </c>
      <c r="D219" s="136">
        <v>-52252.200000000004</v>
      </c>
      <c r="E219" s="136">
        <v>-52252.200000000004</v>
      </c>
      <c r="F219" s="136">
        <v>-52252.200000000004</v>
      </c>
      <c r="G219" s="136">
        <v>-117710.99999999999</v>
      </c>
      <c r="H219" s="136">
        <v>-1435.5</v>
      </c>
      <c r="I219" s="136">
        <v>-556399.79999999993</v>
      </c>
      <c r="J219" s="136">
        <v>-2227787.4900000002</v>
      </c>
      <c r="K219" s="136">
        <v>-36461.699999999997</v>
      </c>
      <c r="L219" s="316">
        <f>SUM(LisäyksetVähennykset[[#This Row],[Kuntien yhdistymisavustus (-1,82 €/as)]:[Eläketukivähennys (-1,27 €/as)]])</f>
        <v>-3148804.29</v>
      </c>
      <c r="M219" s="302">
        <v>658284</v>
      </c>
      <c r="N219" s="38">
        <v>-40213.599845588207</v>
      </c>
      <c r="O219" s="136">
        <v>2583.9</v>
      </c>
      <c r="P219" s="136">
        <v>168310.95989217295</v>
      </c>
      <c r="Q219" s="136">
        <v>10335.6</v>
      </c>
      <c r="R219" s="317">
        <f t="shared" si="5"/>
        <v>799300.86004658474</v>
      </c>
      <c r="S219" s="315">
        <f>LisäyksetVähennykset[[#This Row],[Lisäykset yhteensä ]]+LisäyksetVähennykset[[#This Row],[Vähennykset yhteensä ]]</f>
        <v>-2349503.4299534154</v>
      </c>
      <c r="T219" s="119"/>
    </row>
    <row r="220" spans="1:20" s="51" customFormat="1" x14ac:dyDescent="0.25">
      <c r="A220" s="294">
        <v>697</v>
      </c>
      <c r="B220" s="294" t="s">
        <v>232</v>
      </c>
      <c r="C220" s="448">
        <v>-2247.7000000000003</v>
      </c>
      <c r="D220" s="136">
        <v>-2247.7000000000003</v>
      </c>
      <c r="E220" s="136">
        <v>-2247.7000000000003</v>
      </c>
      <c r="F220" s="136">
        <v>-2247.7000000000003</v>
      </c>
      <c r="G220" s="136">
        <v>-5063.5</v>
      </c>
      <c r="H220" s="136">
        <v>-61.75</v>
      </c>
      <c r="I220" s="136">
        <v>-23934.3</v>
      </c>
      <c r="J220" s="136">
        <v>-19392.75</v>
      </c>
      <c r="K220" s="136">
        <v>-1568.45</v>
      </c>
      <c r="L220" s="316">
        <f>SUM(LisäyksetVähennykset[[#This Row],[Kuntien yhdistymisavustus (-1,82 €/as)]:[Eläketukivähennys (-1,27 €/as)]])</f>
        <v>-59011.549999999996</v>
      </c>
      <c r="M220" s="302">
        <v>6115</v>
      </c>
      <c r="N220" s="38">
        <v>104403.79041090794</v>
      </c>
      <c r="O220" s="136">
        <v>111.14999999999999</v>
      </c>
      <c r="P220" s="136">
        <v>-12451.403834439503</v>
      </c>
      <c r="Q220" s="136">
        <v>444.59999999999997</v>
      </c>
      <c r="R220" s="317">
        <f t="shared" si="5"/>
        <v>98623.136576468431</v>
      </c>
      <c r="S220" s="315">
        <f>LisäyksetVähennykset[[#This Row],[Lisäykset yhteensä ]]+LisäyksetVähennykset[[#This Row],[Vähennykset yhteensä ]]</f>
        <v>39611.586576468435</v>
      </c>
      <c r="T220" s="119"/>
    </row>
    <row r="221" spans="1:20" s="51" customFormat="1" x14ac:dyDescent="0.25">
      <c r="A221" s="294">
        <v>698</v>
      </c>
      <c r="B221" s="294" t="s">
        <v>233</v>
      </c>
      <c r="C221" s="448">
        <v>-115620.96</v>
      </c>
      <c r="D221" s="136">
        <v>-115620.96</v>
      </c>
      <c r="E221" s="136">
        <v>-115620.96</v>
      </c>
      <c r="F221" s="136">
        <v>-115620.96</v>
      </c>
      <c r="G221" s="136">
        <v>-260464.8</v>
      </c>
      <c r="H221" s="136">
        <v>-3176.4</v>
      </c>
      <c r="I221" s="136">
        <v>-1231172.6399999999</v>
      </c>
      <c r="J221" s="136">
        <v>-3184037.44465</v>
      </c>
      <c r="K221" s="136">
        <v>-80680.56</v>
      </c>
      <c r="L221" s="316">
        <f>SUM(LisäyksetVähennykset[[#This Row],[Kuntien yhdistymisavustus (-1,82 €/as)]:[Eläketukivähennys (-1,27 €/as)]])</f>
        <v>-5222015.6846499993</v>
      </c>
      <c r="M221" s="302">
        <v>760982</v>
      </c>
      <c r="N221" s="38">
        <v>-851137.85101626813</v>
      </c>
      <c r="O221" s="136">
        <v>5717.5199999999995</v>
      </c>
      <c r="P221" s="136">
        <v>612706.16582987108</v>
      </c>
      <c r="Q221" s="136">
        <v>22870.079999999998</v>
      </c>
      <c r="R221" s="317">
        <f t="shared" si="5"/>
        <v>551137.91481360293</v>
      </c>
      <c r="S221" s="315">
        <f>LisäyksetVähennykset[[#This Row],[Lisäykset yhteensä ]]+LisäyksetVähennykset[[#This Row],[Vähennykset yhteensä ]]</f>
        <v>-4670877.769836396</v>
      </c>
      <c r="T221" s="119"/>
    </row>
    <row r="222" spans="1:20" s="51" customFormat="1" x14ac:dyDescent="0.25">
      <c r="A222" s="294">
        <v>700</v>
      </c>
      <c r="B222" s="294" t="s">
        <v>234</v>
      </c>
      <c r="C222" s="448">
        <v>-8958.0400000000009</v>
      </c>
      <c r="D222" s="136">
        <v>-8958.0400000000009</v>
      </c>
      <c r="E222" s="136">
        <v>-8958.0400000000009</v>
      </c>
      <c r="F222" s="136">
        <v>-8958.0400000000009</v>
      </c>
      <c r="G222" s="136">
        <v>-20180.199999999997</v>
      </c>
      <c r="H222" s="136">
        <v>-246.10000000000002</v>
      </c>
      <c r="I222" s="136">
        <v>-95388.36</v>
      </c>
      <c r="J222" s="136">
        <v>-116524.17</v>
      </c>
      <c r="K222" s="136">
        <v>-6250.9400000000005</v>
      </c>
      <c r="L222" s="316">
        <f>SUM(LisäyksetVähennykset[[#This Row],[Kuntien yhdistymisavustus (-1,82 €/as)]:[Eläketukivähennys (-1,27 €/as)]])</f>
        <v>-274421.93</v>
      </c>
      <c r="M222" s="302">
        <v>56412</v>
      </c>
      <c r="N222" s="38">
        <v>-18757.48855673708</v>
      </c>
      <c r="O222" s="136">
        <v>442.97999999999996</v>
      </c>
      <c r="P222" s="136">
        <v>-18445.658283471181</v>
      </c>
      <c r="Q222" s="136">
        <v>1771.9199999999998</v>
      </c>
      <c r="R222" s="317">
        <f t="shared" si="5"/>
        <v>21423.75315979174</v>
      </c>
      <c r="S222" s="315">
        <f>LisäyksetVähennykset[[#This Row],[Lisäykset yhteensä ]]+LisäyksetVähennykset[[#This Row],[Vähennykset yhteensä ]]</f>
        <v>-252998.17684020824</v>
      </c>
      <c r="T222" s="119"/>
    </row>
    <row r="223" spans="1:20" s="51" customFormat="1" x14ac:dyDescent="0.25">
      <c r="A223" s="294">
        <v>702</v>
      </c>
      <c r="B223" s="294" t="s">
        <v>235</v>
      </c>
      <c r="C223" s="448">
        <v>-7671.3</v>
      </c>
      <c r="D223" s="136">
        <v>-7671.3</v>
      </c>
      <c r="E223" s="136">
        <v>-7671.3</v>
      </c>
      <c r="F223" s="136">
        <v>-7671.3</v>
      </c>
      <c r="G223" s="136">
        <v>-17281.5</v>
      </c>
      <c r="H223" s="136">
        <v>-210.75</v>
      </c>
      <c r="I223" s="136">
        <v>-81686.7</v>
      </c>
      <c r="J223" s="136">
        <v>-104174.03875000001</v>
      </c>
      <c r="K223" s="136">
        <v>-5353.05</v>
      </c>
      <c r="L223" s="316">
        <f>SUM(LisäyksetVähennykset[[#This Row],[Kuntien yhdistymisavustus (-1,82 €/as)]:[Eläketukivähennys (-1,27 €/as)]])</f>
        <v>-239391.23874999999</v>
      </c>
      <c r="M223" s="302">
        <v>-29452</v>
      </c>
      <c r="N223" s="38">
        <v>-42497.952490355819</v>
      </c>
      <c r="O223" s="136">
        <v>379.34999999999997</v>
      </c>
      <c r="P223" s="136">
        <v>-38165.266285871287</v>
      </c>
      <c r="Q223" s="136">
        <v>1517.3999999999999</v>
      </c>
      <c r="R223" s="317">
        <f t="shared" si="5"/>
        <v>-108218.46877622711</v>
      </c>
      <c r="S223" s="315">
        <f>LisäyksetVähennykset[[#This Row],[Lisäykset yhteensä ]]+LisäyksetVähennykset[[#This Row],[Vähennykset yhteensä ]]</f>
        <v>-347609.70752622711</v>
      </c>
      <c r="T223" s="119"/>
    </row>
    <row r="224" spans="1:20" s="51" customFormat="1" x14ac:dyDescent="0.25">
      <c r="A224" s="294">
        <v>704</v>
      </c>
      <c r="B224" s="294" t="s">
        <v>236</v>
      </c>
      <c r="C224" s="448">
        <v>-11564.28</v>
      </c>
      <c r="D224" s="136">
        <v>-11564.28</v>
      </c>
      <c r="E224" s="136">
        <v>-11564.28</v>
      </c>
      <c r="F224" s="136">
        <v>-11564.28</v>
      </c>
      <c r="G224" s="136">
        <v>-26051.399999999998</v>
      </c>
      <c r="H224" s="136">
        <v>-317.70000000000005</v>
      </c>
      <c r="I224" s="136">
        <v>-123140.51999999999</v>
      </c>
      <c r="J224" s="136">
        <v>-99400.302500000005</v>
      </c>
      <c r="K224" s="136">
        <v>-8069.58</v>
      </c>
      <c r="L224" s="316">
        <f>SUM(LisäyksetVähennykset[[#This Row],[Kuntien yhdistymisavustus (-1,82 €/as)]:[Eläketukivähennys (-1,27 €/as)]])</f>
        <v>-303236.6225</v>
      </c>
      <c r="M224" s="302">
        <v>39883</v>
      </c>
      <c r="N224" s="38">
        <v>-138690.00785822049</v>
      </c>
      <c r="O224" s="136">
        <v>571.86</v>
      </c>
      <c r="P224" s="136">
        <v>-16950.780255883357</v>
      </c>
      <c r="Q224" s="136">
        <v>2287.44</v>
      </c>
      <c r="R224" s="317">
        <f t="shared" si="5"/>
        <v>-112898.48811410385</v>
      </c>
      <c r="S224" s="315">
        <f>LisäyksetVähennykset[[#This Row],[Lisäykset yhteensä ]]+LisäyksetVähennykset[[#This Row],[Vähennykset yhteensä ]]</f>
        <v>-416135.11061410385</v>
      </c>
      <c r="T224" s="119"/>
    </row>
    <row r="225" spans="1:20" s="51" customFormat="1" x14ac:dyDescent="0.25">
      <c r="A225" s="294">
        <v>707</v>
      </c>
      <c r="B225" s="294" t="s">
        <v>237</v>
      </c>
      <c r="C225" s="448">
        <v>-3760.1200000000003</v>
      </c>
      <c r="D225" s="136">
        <v>-3760.1200000000003</v>
      </c>
      <c r="E225" s="136">
        <v>-3760.1200000000003</v>
      </c>
      <c r="F225" s="136">
        <v>-3760.1200000000003</v>
      </c>
      <c r="G225" s="136">
        <v>-8470.5999999999985</v>
      </c>
      <c r="H225" s="136">
        <v>-103.30000000000001</v>
      </c>
      <c r="I225" s="136">
        <v>-40039.079999999994</v>
      </c>
      <c r="J225" s="136">
        <v>-58590.114999999998</v>
      </c>
      <c r="K225" s="136">
        <v>-2623.82</v>
      </c>
      <c r="L225" s="316">
        <f>SUM(LisäyksetVähennykset[[#This Row],[Kuntien yhdistymisavustus (-1,82 €/as)]:[Eläketukivähennys (-1,27 €/as)]])</f>
        <v>-124867.39499999999</v>
      </c>
      <c r="M225" s="302">
        <v>200161</v>
      </c>
      <c r="N225" s="38">
        <v>152966.38367605582</v>
      </c>
      <c r="O225" s="136">
        <v>185.94</v>
      </c>
      <c r="P225" s="136">
        <v>30320.577998270594</v>
      </c>
      <c r="Q225" s="136">
        <v>743.76</v>
      </c>
      <c r="R225" s="317">
        <f t="shared" si="5"/>
        <v>384377.6616743264</v>
      </c>
      <c r="S225" s="315">
        <f>LisäyksetVähennykset[[#This Row],[Lisäykset yhteensä ]]+LisäyksetVähennykset[[#This Row],[Vähennykset yhteensä ]]</f>
        <v>259510.26667432641</v>
      </c>
      <c r="T225" s="119"/>
    </row>
    <row r="226" spans="1:20" s="51" customFormat="1" x14ac:dyDescent="0.25">
      <c r="A226" s="294">
        <v>710</v>
      </c>
      <c r="B226" s="294" t="s">
        <v>238</v>
      </c>
      <c r="C226" s="448">
        <v>-50100.959999999999</v>
      </c>
      <c r="D226" s="136">
        <v>-50100.959999999999</v>
      </c>
      <c r="E226" s="136">
        <v>-50100.959999999999</v>
      </c>
      <c r="F226" s="136">
        <v>-50100.959999999999</v>
      </c>
      <c r="G226" s="136">
        <v>-112864.79999999999</v>
      </c>
      <c r="H226" s="136">
        <v>-1376.4</v>
      </c>
      <c r="I226" s="136">
        <v>-533492.64</v>
      </c>
      <c r="J226" s="136">
        <v>-1313382.2202999999</v>
      </c>
      <c r="K226" s="136">
        <v>-34960.559999999998</v>
      </c>
      <c r="L226" s="316">
        <f>SUM(LisäyksetVähennykset[[#This Row],[Kuntien yhdistymisavustus (-1,82 €/as)]:[Eläketukivähennys (-1,27 €/as)]])</f>
        <v>-2196480.4602999999</v>
      </c>
      <c r="M226" s="302">
        <v>-62333</v>
      </c>
      <c r="N226" s="38">
        <v>100751.36435972154</v>
      </c>
      <c r="O226" s="136">
        <v>2477.52</v>
      </c>
      <c r="P226" s="136">
        <v>172455.36826989887</v>
      </c>
      <c r="Q226" s="136">
        <v>9910.08</v>
      </c>
      <c r="R226" s="317">
        <f t="shared" si="5"/>
        <v>223261.33262962039</v>
      </c>
      <c r="S226" s="315">
        <f>LisäyksetVähennykset[[#This Row],[Lisäykset yhteensä ]]+LisäyksetVähennykset[[#This Row],[Vähennykset yhteensä ]]</f>
        <v>-1973219.1276703796</v>
      </c>
      <c r="T226" s="119"/>
    </row>
    <row r="227" spans="1:20" s="51" customFormat="1" x14ac:dyDescent="0.25">
      <c r="A227" s="294">
        <v>729</v>
      </c>
      <c r="B227" s="294" t="s">
        <v>239</v>
      </c>
      <c r="C227" s="448">
        <v>-16758.560000000001</v>
      </c>
      <c r="D227" s="136">
        <v>-16758.560000000001</v>
      </c>
      <c r="E227" s="136">
        <v>-16758.560000000001</v>
      </c>
      <c r="F227" s="136">
        <v>-16758.560000000001</v>
      </c>
      <c r="G227" s="136">
        <v>-37752.799999999996</v>
      </c>
      <c r="H227" s="136">
        <v>-460.40000000000003</v>
      </c>
      <c r="I227" s="136">
        <v>-178451.03999999998</v>
      </c>
      <c r="J227" s="136">
        <v>-382919.69</v>
      </c>
      <c r="K227" s="136">
        <v>-11694.16</v>
      </c>
      <c r="L227" s="316">
        <f>SUM(LisäyksetVähennykset[[#This Row],[Kuntien yhdistymisavustus (-1,82 €/as)]:[Eläketukivähennys (-1,27 €/as)]])</f>
        <v>-678312.33</v>
      </c>
      <c r="M227" s="302">
        <v>321957</v>
      </c>
      <c r="N227" s="38">
        <v>251383.71367229521</v>
      </c>
      <c r="O227" s="136">
        <v>828.71999999999991</v>
      </c>
      <c r="P227" s="136">
        <v>68276.051746160534</v>
      </c>
      <c r="Q227" s="136">
        <v>3314.8799999999997</v>
      </c>
      <c r="R227" s="317">
        <f t="shared" si="5"/>
        <v>645760.36541845568</v>
      </c>
      <c r="S227" s="315">
        <f>LisäyksetVähennykset[[#This Row],[Lisäykset yhteensä ]]+LisäyksetVähennykset[[#This Row],[Vähennykset yhteensä ]]</f>
        <v>-32551.964581544278</v>
      </c>
      <c r="T227" s="119"/>
    </row>
    <row r="228" spans="1:20" s="51" customFormat="1" x14ac:dyDescent="0.25">
      <c r="A228" s="294">
        <v>732</v>
      </c>
      <c r="B228" s="294" t="s">
        <v>240</v>
      </c>
      <c r="C228" s="448">
        <v>-6200.74</v>
      </c>
      <c r="D228" s="136">
        <v>-6200.74</v>
      </c>
      <c r="E228" s="136">
        <v>-6200.74</v>
      </c>
      <c r="F228" s="136">
        <v>-6200.74</v>
      </c>
      <c r="G228" s="136">
        <v>-13968.699999999999</v>
      </c>
      <c r="H228" s="136">
        <v>-170.35000000000002</v>
      </c>
      <c r="I228" s="136">
        <v>-66027.66</v>
      </c>
      <c r="J228" s="136">
        <v>-66076.95</v>
      </c>
      <c r="K228" s="136">
        <v>-4326.8900000000003</v>
      </c>
      <c r="L228" s="316">
        <f>SUM(LisäyksetVähennykset[[#This Row],[Kuntien yhdistymisavustus (-1,82 €/as)]:[Eläketukivähennys (-1,27 €/as)]])</f>
        <v>-175373.51</v>
      </c>
      <c r="M228" s="302">
        <v>258365</v>
      </c>
      <c r="N228" s="38">
        <v>501435.70851542056</v>
      </c>
      <c r="O228" s="136">
        <v>306.63</v>
      </c>
      <c r="P228" s="136">
        <v>1053.7415134621988</v>
      </c>
      <c r="Q228" s="136">
        <v>1226.52</v>
      </c>
      <c r="R228" s="317">
        <f t="shared" si="5"/>
        <v>762387.60002888273</v>
      </c>
      <c r="S228" s="315">
        <f>LisäyksetVähennykset[[#This Row],[Lisäykset yhteensä ]]+LisäyksetVähennykset[[#This Row],[Vähennykset yhteensä ]]</f>
        <v>587014.09002888273</v>
      </c>
      <c r="T228" s="119"/>
    </row>
    <row r="229" spans="1:20" s="51" customFormat="1" x14ac:dyDescent="0.25">
      <c r="A229" s="294">
        <v>734</v>
      </c>
      <c r="B229" s="294" t="s">
        <v>241</v>
      </c>
      <c r="C229" s="448">
        <v>-93842.84</v>
      </c>
      <c r="D229" s="136">
        <v>-93842.84</v>
      </c>
      <c r="E229" s="136">
        <v>-93842.84</v>
      </c>
      <c r="F229" s="136">
        <v>-93842.84</v>
      </c>
      <c r="G229" s="136">
        <v>-211404.19999999998</v>
      </c>
      <c r="H229" s="136">
        <v>-2578.1000000000004</v>
      </c>
      <c r="I229" s="136">
        <v>-999271.55999999994</v>
      </c>
      <c r="J229" s="136">
        <v>-2405679.3275000001</v>
      </c>
      <c r="K229" s="136">
        <v>-65483.74</v>
      </c>
      <c r="L229" s="316">
        <f>SUM(LisäyksetVähennykset[[#This Row],[Kuntien yhdistymisavustus (-1,82 €/as)]:[Eläketukivähennys (-1,27 €/as)]])</f>
        <v>-4059788.2875000001</v>
      </c>
      <c r="M229" s="302">
        <v>-333760</v>
      </c>
      <c r="N229" s="38">
        <v>825981.78081512451</v>
      </c>
      <c r="O229" s="136">
        <v>4640.58</v>
      </c>
      <c r="P229" s="136">
        <v>472138.69220869715</v>
      </c>
      <c r="Q229" s="136">
        <v>18562.32</v>
      </c>
      <c r="R229" s="317">
        <f t="shared" si="5"/>
        <v>987563.37302382162</v>
      </c>
      <c r="S229" s="315">
        <f>LisäyksetVähennykset[[#This Row],[Lisäykset yhteensä ]]+LisäyksetVähennykset[[#This Row],[Vähennykset yhteensä ]]</f>
        <v>-3072224.9144761786</v>
      </c>
      <c r="T229" s="119"/>
    </row>
    <row r="230" spans="1:20" s="51" customFormat="1" x14ac:dyDescent="0.25">
      <c r="A230" s="294">
        <v>738</v>
      </c>
      <c r="B230" s="294" t="s">
        <v>242</v>
      </c>
      <c r="C230" s="448">
        <v>-5369</v>
      </c>
      <c r="D230" s="136">
        <v>-5369</v>
      </c>
      <c r="E230" s="136">
        <v>-5369</v>
      </c>
      <c r="F230" s="136">
        <v>-5369</v>
      </c>
      <c r="G230" s="136">
        <v>-12094.999999999998</v>
      </c>
      <c r="H230" s="136">
        <v>-147.5</v>
      </c>
      <c r="I230" s="136">
        <v>-57171</v>
      </c>
      <c r="J230" s="136">
        <v>-56367.83</v>
      </c>
      <c r="K230" s="136">
        <v>-3746.5</v>
      </c>
      <c r="L230" s="316">
        <f>SUM(LisäyksetVähennykset[[#This Row],[Kuntien yhdistymisavustus (-1,82 €/as)]:[Eläketukivähennys (-1,27 €/as)]])</f>
        <v>-151003.83000000002</v>
      </c>
      <c r="M230" s="302">
        <v>-87894</v>
      </c>
      <c r="N230" s="38">
        <v>-25972.495480962098</v>
      </c>
      <c r="O230" s="136">
        <v>265.5</v>
      </c>
      <c r="P230" s="136">
        <v>4909.8572152135257</v>
      </c>
      <c r="Q230" s="136">
        <v>1062</v>
      </c>
      <c r="R230" s="317">
        <f t="shared" si="5"/>
        <v>-107629.13826574857</v>
      </c>
      <c r="S230" s="315">
        <f>LisäyksetVähennykset[[#This Row],[Lisäykset yhteensä ]]+LisäyksetVähennykset[[#This Row],[Vähennykset yhteensä ]]</f>
        <v>-258632.96826574858</v>
      </c>
      <c r="T230" s="119"/>
    </row>
    <row r="231" spans="1:20" s="51" customFormat="1" x14ac:dyDescent="0.25">
      <c r="A231" s="294">
        <v>739</v>
      </c>
      <c r="B231" s="294" t="s">
        <v>243</v>
      </c>
      <c r="C231" s="448">
        <v>-6053.3200000000006</v>
      </c>
      <c r="D231" s="136">
        <v>-6053.3200000000006</v>
      </c>
      <c r="E231" s="136">
        <v>-6053.3200000000006</v>
      </c>
      <c r="F231" s="136">
        <v>-6053.3200000000006</v>
      </c>
      <c r="G231" s="136">
        <v>-13636.599999999999</v>
      </c>
      <c r="H231" s="136">
        <v>-166.3</v>
      </c>
      <c r="I231" s="136">
        <v>-64457.88</v>
      </c>
      <c r="J231" s="136">
        <v>-98597.714999999997</v>
      </c>
      <c r="K231" s="136">
        <v>-4224.0200000000004</v>
      </c>
      <c r="L231" s="316">
        <f>SUM(LisäyksetVähennykset[[#This Row],[Kuntien yhdistymisavustus (-1,82 €/as)]:[Eläketukivähennys (-1,27 €/as)]])</f>
        <v>-205295.79499999998</v>
      </c>
      <c r="M231" s="302">
        <v>71974</v>
      </c>
      <c r="N231" s="38">
        <v>17385.44724056311</v>
      </c>
      <c r="O231" s="136">
        <v>299.33999999999997</v>
      </c>
      <c r="P231" s="136">
        <v>5249.4185388254264</v>
      </c>
      <c r="Q231" s="136">
        <v>1197.3599999999999</v>
      </c>
      <c r="R231" s="317">
        <f t="shared" si="5"/>
        <v>96105.565779388533</v>
      </c>
      <c r="S231" s="315">
        <f>LisäyksetVähennykset[[#This Row],[Lisäykset yhteensä ]]+LisäyksetVähennykset[[#This Row],[Vähennykset yhteensä ]]</f>
        <v>-109190.22922061145</v>
      </c>
      <c r="T231" s="119"/>
    </row>
    <row r="232" spans="1:20" s="51" customFormat="1" x14ac:dyDescent="0.25">
      <c r="A232" s="294">
        <v>740</v>
      </c>
      <c r="B232" s="294" t="s">
        <v>244</v>
      </c>
      <c r="C232" s="448">
        <v>-59444.840000000004</v>
      </c>
      <c r="D232" s="136">
        <v>-59444.840000000004</v>
      </c>
      <c r="E232" s="136">
        <v>-59444.840000000004</v>
      </c>
      <c r="F232" s="136">
        <v>-59444.840000000004</v>
      </c>
      <c r="G232" s="136">
        <v>-133914.19999999998</v>
      </c>
      <c r="H232" s="136">
        <v>-1633.1000000000001</v>
      </c>
      <c r="I232" s="136">
        <v>-632989.55999999994</v>
      </c>
      <c r="J232" s="136">
        <v>-1869721.325</v>
      </c>
      <c r="K232" s="136">
        <v>-41480.74</v>
      </c>
      <c r="L232" s="316">
        <f>SUM(LisäyksetVähennykset[[#This Row],[Kuntien yhdistymisavustus (-1,82 €/as)]:[Eläketukivähennys (-1,27 €/as)]])</f>
        <v>-2917518.2850000001</v>
      </c>
      <c r="M232" s="302">
        <v>523093</v>
      </c>
      <c r="N232" s="38">
        <v>224198.56074189395</v>
      </c>
      <c r="O232" s="136">
        <v>2939.58</v>
      </c>
      <c r="P232" s="136">
        <v>103278.08722370467</v>
      </c>
      <c r="Q232" s="136">
        <v>11758.32</v>
      </c>
      <c r="R232" s="317">
        <f t="shared" si="5"/>
        <v>865267.54796559853</v>
      </c>
      <c r="S232" s="315">
        <f>LisäyksetVähennykset[[#This Row],[Lisäykset yhteensä ]]+LisäyksetVähennykset[[#This Row],[Vähennykset yhteensä ]]</f>
        <v>-2052250.7370344016</v>
      </c>
      <c r="T232" s="119"/>
    </row>
    <row r="233" spans="1:20" s="51" customFormat="1" x14ac:dyDescent="0.25">
      <c r="A233" s="294">
        <v>742</v>
      </c>
      <c r="B233" s="294" t="s">
        <v>245</v>
      </c>
      <c r="C233" s="448">
        <v>-1836.38</v>
      </c>
      <c r="D233" s="136">
        <v>-1836.38</v>
      </c>
      <c r="E233" s="136">
        <v>-1836.38</v>
      </c>
      <c r="F233" s="136">
        <v>-1836.38</v>
      </c>
      <c r="G233" s="136">
        <v>-4136.8999999999996</v>
      </c>
      <c r="H233" s="136">
        <v>-50.45</v>
      </c>
      <c r="I233" s="136">
        <v>-19554.419999999998</v>
      </c>
      <c r="J233" s="136">
        <v>-27153.89</v>
      </c>
      <c r="K233" s="136">
        <v>-1281.43</v>
      </c>
      <c r="L233" s="316">
        <f>SUM(LisäyksetVähennykset[[#This Row],[Kuntien yhdistymisavustus (-1,82 €/as)]:[Eläketukivähennys (-1,27 €/as)]])</f>
        <v>-59522.61</v>
      </c>
      <c r="M233" s="302">
        <v>93901</v>
      </c>
      <c r="N233" s="38">
        <v>106604.61965460237</v>
      </c>
      <c r="O233" s="136">
        <v>90.81</v>
      </c>
      <c r="P233" s="136">
        <v>-17612.449953400366</v>
      </c>
      <c r="Q233" s="136">
        <v>363.24</v>
      </c>
      <c r="R233" s="317">
        <f t="shared" si="5"/>
        <v>183347.219701202</v>
      </c>
      <c r="S233" s="315">
        <f>LisäyksetVähennykset[[#This Row],[Lisäykset yhteensä ]]+LisäyksetVähennykset[[#This Row],[Vähennykset yhteensä ]]</f>
        <v>123824.609701202</v>
      </c>
      <c r="T233" s="119"/>
    </row>
    <row r="234" spans="1:20" s="51" customFormat="1" x14ac:dyDescent="0.25">
      <c r="A234" s="294">
        <v>743</v>
      </c>
      <c r="B234" s="294" t="s">
        <v>246</v>
      </c>
      <c r="C234" s="448">
        <v>-116716.6</v>
      </c>
      <c r="D234" s="136">
        <v>-116716.6</v>
      </c>
      <c r="E234" s="136">
        <v>-116716.6</v>
      </c>
      <c r="F234" s="136">
        <v>-116716.6</v>
      </c>
      <c r="G234" s="136">
        <v>-262933</v>
      </c>
      <c r="H234" s="136">
        <v>-3206.5</v>
      </c>
      <c r="I234" s="136">
        <v>-1242839.3999999999</v>
      </c>
      <c r="J234" s="136">
        <v>-3797815.3544999999</v>
      </c>
      <c r="K234" s="136">
        <v>-81445.100000000006</v>
      </c>
      <c r="L234" s="316">
        <f>SUM(LisäyksetVähennykset[[#This Row],[Kuntien yhdistymisavustus (-1,82 €/as)]:[Eläketukivähennys (-1,27 €/as)]])</f>
        <v>-5855105.7544999998</v>
      </c>
      <c r="M234" s="302">
        <v>461848</v>
      </c>
      <c r="N234" s="38">
        <v>89519.316681519151</v>
      </c>
      <c r="O234" s="136">
        <v>5771.7</v>
      </c>
      <c r="P234" s="136">
        <v>-35718.044607796241</v>
      </c>
      <c r="Q234" s="136">
        <v>23086.799999999999</v>
      </c>
      <c r="R234" s="317">
        <f t="shared" si="5"/>
        <v>544507.77207372291</v>
      </c>
      <c r="S234" s="315">
        <f>LisäyksetVähennykset[[#This Row],[Lisäykset yhteensä ]]+LisäyksetVähennykset[[#This Row],[Vähennykset yhteensä ]]</f>
        <v>-5310597.9824262764</v>
      </c>
      <c r="T234" s="119"/>
    </row>
    <row r="235" spans="1:20" s="51" customFormat="1" x14ac:dyDescent="0.25">
      <c r="A235" s="294">
        <v>746</v>
      </c>
      <c r="B235" s="294" t="s">
        <v>247</v>
      </c>
      <c r="C235" s="448">
        <v>-8797.880000000001</v>
      </c>
      <c r="D235" s="136">
        <v>-8797.880000000001</v>
      </c>
      <c r="E235" s="136">
        <v>-8797.880000000001</v>
      </c>
      <c r="F235" s="136">
        <v>-8797.880000000001</v>
      </c>
      <c r="G235" s="136">
        <v>-19819.399999999998</v>
      </c>
      <c r="H235" s="136">
        <v>-241.70000000000002</v>
      </c>
      <c r="I235" s="136">
        <v>-93682.92</v>
      </c>
      <c r="J235" s="136">
        <v>-127264.485</v>
      </c>
      <c r="K235" s="136">
        <v>-6139.18</v>
      </c>
      <c r="L235" s="316">
        <f>SUM(LisäyksetVähennykset[[#This Row],[Kuntien yhdistymisavustus (-1,82 €/as)]:[Eläketukivähennys (-1,27 €/as)]])</f>
        <v>-282339.20499999996</v>
      </c>
      <c r="M235" s="302">
        <v>-98522</v>
      </c>
      <c r="N235" s="38">
        <v>-93567.032645177096</v>
      </c>
      <c r="O235" s="136">
        <v>435.06</v>
      </c>
      <c r="P235" s="136">
        <v>-42847.64751137537</v>
      </c>
      <c r="Q235" s="136">
        <v>1740.24</v>
      </c>
      <c r="R235" s="317">
        <f t="shared" si="5"/>
        <v>-232761.38015655248</v>
      </c>
      <c r="S235" s="315">
        <f>LisäyksetVähennykset[[#This Row],[Lisäykset yhteensä ]]+LisäyksetVähennykset[[#This Row],[Vähennykset yhteensä ]]</f>
        <v>-515100.58515655244</v>
      </c>
      <c r="T235" s="119"/>
    </row>
    <row r="236" spans="1:20" s="51" customFormat="1" x14ac:dyDescent="0.25">
      <c r="A236" s="294">
        <v>747</v>
      </c>
      <c r="B236" s="294" t="s">
        <v>248</v>
      </c>
      <c r="C236" s="448">
        <v>-2520.7000000000003</v>
      </c>
      <c r="D236" s="136">
        <v>-2520.7000000000003</v>
      </c>
      <c r="E236" s="136">
        <v>-2520.7000000000003</v>
      </c>
      <c r="F236" s="136">
        <v>-2520.7000000000003</v>
      </c>
      <c r="G236" s="136">
        <v>-5678.4999999999991</v>
      </c>
      <c r="H236" s="136">
        <v>-69.25</v>
      </c>
      <c r="I236" s="136">
        <v>-26841.3</v>
      </c>
      <c r="J236" s="136">
        <v>-20615.79</v>
      </c>
      <c r="K236" s="136">
        <v>-1758.95</v>
      </c>
      <c r="L236" s="316">
        <f>SUM(LisäyksetVähennykset[[#This Row],[Kuntien yhdistymisavustus (-1,82 €/as)]:[Eläketukivähennys (-1,27 €/as)]])</f>
        <v>-65046.59</v>
      </c>
      <c r="M236" s="302">
        <v>47662</v>
      </c>
      <c r="N236" s="38">
        <v>109608.27899000607</v>
      </c>
      <c r="O236" s="136">
        <v>124.64999999999999</v>
      </c>
      <c r="P236" s="136">
        <v>-14002.502101978618</v>
      </c>
      <c r="Q236" s="136">
        <v>498.59999999999997</v>
      </c>
      <c r="R236" s="317">
        <f t="shared" si="5"/>
        <v>143891.02688802747</v>
      </c>
      <c r="S236" s="315">
        <f>LisäyksetVähennykset[[#This Row],[Lisäykset yhteensä ]]+LisäyksetVähennykset[[#This Row],[Vähennykset yhteensä ]]</f>
        <v>78844.436888027471</v>
      </c>
      <c r="T236" s="119"/>
    </row>
    <row r="237" spans="1:20" s="51" customFormat="1" x14ac:dyDescent="0.25">
      <c r="A237" s="294">
        <v>748</v>
      </c>
      <c r="B237" s="294" t="s">
        <v>249</v>
      </c>
      <c r="C237" s="448">
        <v>-9161.880000000001</v>
      </c>
      <c r="D237" s="136">
        <v>-9161.880000000001</v>
      </c>
      <c r="E237" s="136">
        <v>-9161.880000000001</v>
      </c>
      <c r="F237" s="136">
        <v>-9161.880000000001</v>
      </c>
      <c r="G237" s="136">
        <v>-20639.399999999998</v>
      </c>
      <c r="H237" s="136">
        <v>-251.70000000000002</v>
      </c>
      <c r="I237" s="136">
        <v>-97558.92</v>
      </c>
      <c r="J237" s="136">
        <v>-97348.505000000005</v>
      </c>
      <c r="K237" s="136">
        <v>-6393.18</v>
      </c>
      <c r="L237" s="316">
        <f>SUM(LisäyksetVähennykset[[#This Row],[Kuntien yhdistymisavustus (-1,82 €/as)]:[Eläketukivähennys (-1,27 €/as)]])</f>
        <v>-258839.22499999998</v>
      </c>
      <c r="M237" s="302">
        <v>70971</v>
      </c>
      <c r="N237" s="38">
        <v>-83113.753135818988</v>
      </c>
      <c r="O237" s="136">
        <v>453.06</v>
      </c>
      <c r="P237" s="136">
        <v>25413.625141841971</v>
      </c>
      <c r="Q237" s="136">
        <v>1812.24</v>
      </c>
      <c r="R237" s="317">
        <f t="shared" si="5"/>
        <v>15536.172006022982</v>
      </c>
      <c r="S237" s="315">
        <f>LisäyksetVähennykset[[#This Row],[Lisäykset yhteensä ]]+LisäyksetVähennykset[[#This Row],[Vähennykset yhteensä ]]</f>
        <v>-243303.05299397701</v>
      </c>
      <c r="T237" s="119"/>
    </row>
    <row r="238" spans="1:20" s="51" customFormat="1" x14ac:dyDescent="0.25">
      <c r="A238" s="294">
        <v>749</v>
      </c>
      <c r="B238" s="294" t="s">
        <v>250</v>
      </c>
      <c r="C238" s="448">
        <v>-38676.82</v>
      </c>
      <c r="D238" s="136">
        <v>-38676.82</v>
      </c>
      <c r="E238" s="136">
        <v>-38676.82</v>
      </c>
      <c r="F238" s="136">
        <v>-38676.82</v>
      </c>
      <c r="G238" s="136">
        <v>-87129.099999999991</v>
      </c>
      <c r="H238" s="136">
        <v>-1062.55</v>
      </c>
      <c r="I238" s="136">
        <v>-411844.38</v>
      </c>
      <c r="J238" s="136">
        <v>-924660.06</v>
      </c>
      <c r="K238" s="136">
        <v>-26988.77</v>
      </c>
      <c r="L238" s="316">
        <f>SUM(LisäyksetVähennykset[[#This Row],[Kuntien yhdistymisavustus (-1,82 €/as)]:[Eläketukivähennys (-1,27 €/as)]])</f>
        <v>-1606392.1400000001</v>
      </c>
      <c r="M238" s="302">
        <v>5984</v>
      </c>
      <c r="N238" s="38">
        <v>-59214.694434806705</v>
      </c>
      <c r="O238" s="136">
        <v>1912.59</v>
      </c>
      <c r="P238" s="136">
        <v>-118099.42995599299</v>
      </c>
      <c r="Q238" s="136">
        <v>7650.36</v>
      </c>
      <c r="R238" s="317">
        <f t="shared" si="5"/>
        <v>-161767.17439079972</v>
      </c>
      <c r="S238" s="315">
        <f>LisäyksetVähennykset[[#This Row],[Lisäykset yhteensä ]]+LisäyksetVähennykset[[#This Row],[Vähennykset yhteensä ]]</f>
        <v>-1768159.3143908</v>
      </c>
      <c r="T238" s="119"/>
    </row>
    <row r="239" spans="1:20" s="51" customFormat="1" x14ac:dyDescent="0.25">
      <c r="A239" s="294">
        <v>751</v>
      </c>
      <c r="B239" s="294" t="s">
        <v>251</v>
      </c>
      <c r="C239" s="448">
        <v>-5369</v>
      </c>
      <c r="D239" s="136">
        <v>-5369</v>
      </c>
      <c r="E239" s="136">
        <v>-5369</v>
      </c>
      <c r="F239" s="136">
        <v>-5369</v>
      </c>
      <c r="G239" s="136">
        <v>-12094.999999999998</v>
      </c>
      <c r="H239" s="136">
        <v>-147.5</v>
      </c>
      <c r="I239" s="136">
        <v>-57171</v>
      </c>
      <c r="J239" s="136">
        <v>-37937</v>
      </c>
      <c r="K239" s="136">
        <v>-3746.5</v>
      </c>
      <c r="L239" s="316">
        <f>SUM(LisäyksetVähennykset[[#This Row],[Kuntien yhdistymisavustus (-1,82 €/as)]:[Eläketukivähennys (-1,27 €/as)]])</f>
        <v>-132573</v>
      </c>
      <c r="M239" s="302">
        <v>76854</v>
      </c>
      <c r="N239" s="38">
        <v>-78985.75758260861</v>
      </c>
      <c r="O239" s="136">
        <v>265.5</v>
      </c>
      <c r="P239" s="136">
        <v>14510.314562153615</v>
      </c>
      <c r="Q239" s="136">
        <v>1062</v>
      </c>
      <c r="R239" s="317">
        <f t="shared" si="5"/>
        <v>13706.056979545005</v>
      </c>
      <c r="S239" s="315">
        <f>LisäyksetVähennykset[[#This Row],[Lisäykset yhteensä ]]+LisäyksetVähennykset[[#This Row],[Vähennykset yhteensä ]]</f>
        <v>-118866.943020455</v>
      </c>
      <c r="T239" s="119"/>
    </row>
    <row r="240" spans="1:20" s="51" customFormat="1" x14ac:dyDescent="0.25">
      <c r="A240" s="294">
        <v>753</v>
      </c>
      <c r="B240" s="294" t="s">
        <v>252</v>
      </c>
      <c r="C240" s="448">
        <v>-39470.340000000004</v>
      </c>
      <c r="D240" s="136">
        <v>-39470.340000000004</v>
      </c>
      <c r="E240" s="136">
        <v>-39470.340000000004</v>
      </c>
      <c r="F240" s="136">
        <v>-39470.340000000004</v>
      </c>
      <c r="G240" s="136">
        <v>-88916.7</v>
      </c>
      <c r="H240" s="136">
        <v>-1084.3500000000001</v>
      </c>
      <c r="I240" s="136">
        <v>-420294.06</v>
      </c>
      <c r="J240" s="136">
        <v>-815254.05464999995</v>
      </c>
      <c r="K240" s="136">
        <v>-27542.49</v>
      </c>
      <c r="L240" s="316">
        <f>SUM(LisäyksetVähennykset[[#This Row],[Kuntien yhdistymisavustus (-1,82 €/as)]:[Eläketukivähennys (-1,27 €/as)]])</f>
        <v>-1510973.01465</v>
      </c>
      <c r="M240" s="302">
        <v>-139882</v>
      </c>
      <c r="N240" s="38">
        <v>338261.93236998096</v>
      </c>
      <c r="O240" s="136">
        <v>1951.83</v>
      </c>
      <c r="P240" s="136">
        <v>-50851.512310558566</v>
      </c>
      <c r="Q240" s="136">
        <v>7807.32</v>
      </c>
      <c r="R240" s="317">
        <f t="shared" si="5"/>
        <v>157287.5700594224</v>
      </c>
      <c r="S240" s="315">
        <f>LisäyksetVähennykset[[#This Row],[Lisäykset yhteensä ]]+LisäyksetVähennykset[[#This Row],[Vähennykset yhteensä ]]</f>
        <v>-1353685.4445905776</v>
      </c>
      <c r="T240" s="119"/>
    </row>
    <row r="241" spans="1:20" s="51" customFormat="1" x14ac:dyDescent="0.25">
      <c r="A241" s="294">
        <v>755</v>
      </c>
      <c r="B241" s="294" t="s">
        <v>253</v>
      </c>
      <c r="C241" s="448">
        <v>-11191.18</v>
      </c>
      <c r="D241" s="136">
        <v>-11191.18</v>
      </c>
      <c r="E241" s="136">
        <v>-11191.18</v>
      </c>
      <c r="F241" s="136">
        <v>-11191.18</v>
      </c>
      <c r="G241" s="136">
        <v>-25210.899999999998</v>
      </c>
      <c r="H241" s="136">
        <v>-307.45000000000005</v>
      </c>
      <c r="I241" s="136">
        <v>-119167.62</v>
      </c>
      <c r="J241" s="136">
        <v>-227026.95</v>
      </c>
      <c r="K241" s="136">
        <v>-7809.2300000000005</v>
      </c>
      <c r="L241" s="316">
        <f>SUM(LisäyksetVähennykset[[#This Row],[Kuntien yhdistymisavustus (-1,82 €/as)]:[Eläketukivähennys (-1,27 €/as)]])</f>
        <v>-424286.87</v>
      </c>
      <c r="M241" s="302">
        <v>25135</v>
      </c>
      <c r="N241" s="38">
        <v>113029.24575293995</v>
      </c>
      <c r="O241" s="136">
        <v>553.41</v>
      </c>
      <c r="P241" s="136">
        <v>18712.85390120282</v>
      </c>
      <c r="Q241" s="136">
        <v>2213.64</v>
      </c>
      <c r="R241" s="317">
        <f t="shared" si="5"/>
        <v>159644.14965414279</v>
      </c>
      <c r="S241" s="315">
        <f>LisäyksetVähennykset[[#This Row],[Lisäykset yhteensä ]]+LisäyksetVähennykset[[#This Row],[Vähennykset yhteensä ]]</f>
        <v>-264642.7203458572</v>
      </c>
      <c r="T241" s="119"/>
    </row>
    <row r="242" spans="1:20" s="51" customFormat="1" x14ac:dyDescent="0.25">
      <c r="A242" s="294">
        <v>758</v>
      </c>
      <c r="B242" s="294" t="s">
        <v>254</v>
      </c>
      <c r="C242" s="448">
        <v>-15044.12</v>
      </c>
      <c r="D242" s="136">
        <v>-15044.12</v>
      </c>
      <c r="E242" s="136">
        <v>-15044.12</v>
      </c>
      <c r="F242" s="136">
        <v>-15044.12</v>
      </c>
      <c r="G242" s="136">
        <v>-33890.6</v>
      </c>
      <c r="H242" s="136">
        <v>-413.3</v>
      </c>
      <c r="I242" s="136">
        <v>-160195.07999999999</v>
      </c>
      <c r="J242" s="136">
        <v>-196218.345</v>
      </c>
      <c r="K242" s="136">
        <v>-10497.82</v>
      </c>
      <c r="L242" s="316">
        <f>SUM(LisäyksetVähennykset[[#This Row],[Kuntien yhdistymisavustus (-1,82 €/as)]:[Eläketukivähennys (-1,27 €/as)]])</f>
        <v>-461391.625</v>
      </c>
      <c r="M242" s="302">
        <v>420189</v>
      </c>
      <c r="N242" s="38">
        <v>-287297.22515443712</v>
      </c>
      <c r="O242" s="136">
        <v>743.93999999999994</v>
      </c>
      <c r="P242" s="136">
        <v>-20262.454190634002</v>
      </c>
      <c r="Q242" s="136">
        <v>2975.7599999999998</v>
      </c>
      <c r="R242" s="317">
        <f t="shared" si="5"/>
        <v>116349.02065492887</v>
      </c>
      <c r="S242" s="315">
        <f>LisäyksetVähennykset[[#This Row],[Lisäykset yhteensä ]]+LisäyksetVähennykset[[#This Row],[Vähennykset yhteensä ]]</f>
        <v>-345042.60434507113</v>
      </c>
      <c r="T242" s="119"/>
    </row>
    <row r="243" spans="1:20" s="51" customFormat="1" x14ac:dyDescent="0.25">
      <c r="A243" s="294">
        <v>759</v>
      </c>
      <c r="B243" s="294" t="s">
        <v>255</v>
      </c>
      <c r="C243" s="448">
        <v>-3652.7400000000002</v>
      </c>
      <c r="D243" s="136">
        <v>-3652.7400000000002</v>
      </c>
      <c r="E243" s="136">
        <v>-3652.7400000000002</v>
      </c>
      <c r="F243" s="136">
        <v>-3652.7400000000002</v>
      </c>
      <c r="G243" s="136">
        <v>-8228.6999999999989</v>
      </c>
      <c r="H243" s="136">
        <v>-100.35000000000001</v>
      </c>
      <c r="I243" s="136">
        <v>-38895.659999999996</v>
      </c>
      <c r="J243" s="136">
        <v>-53288.815000000002</v>
      </c>
      <c r="K243" s="136">
        <v>-2548.89</v>
      </c>
      <c r="L243" s="316">
        <f>SUM(LisäyksetVähennykset[[#This Row],[Kuntien yhdistymisavustus (-1,82 €/as)]:[Eläketukivähennys (-1,27 €/as)]])</f>
        <v>-117673.375</v>
      </c>
      <c r="M243" s="302">
        <v>12453</v>
      </c>
      <c r="N243" s="38">
        <v>-12221.498183485121</v>
      </c>
      <c r="O243" s="136">
        <v>180.63</v>
      </c>
      <c r="P243" s="136">
        <v>-1714.6542465534949</v>
      </c>
      <c r="Q243" s="136">
        <v>722.52</v>
      </c>
      <c r="R243" s="317">
        <f t="shared" si="5"/>
        <v>-580.00243003861533</v>
      </c>
      <c r="S243" s="315">
        <f>LisäyksetVähennykset[[#This Row],[Lisäykset yhteensä ]]+LisäyksetVähennykset[[#This Row],[Vähennykset yhteensä ]]</f>
        <v>-118253.37743003861</v>
      </c>
      <c r="T243" s="119"/>
    </row>
    <row r="244" spans="1:20" s="51" customFormat="1" x14ac:dyDescent="0.25">
      <c r="A244" s="294">
        <v>761</v>
      </c>
      <c r="B244" s="294" t="s">
        <v>256</v>
      </c>
      <c r="C244" s="448">
        <v>-15735.720000000001</v>
      </c>
      <c r="D244" s="136">
        <v>-15735.720000000001</v>
      </c>
      <c r="E244" s="136">
        <v>-15735.720000000001</v>
      </c>
      <c r="F244" s="136">
        <v>-15735.720000000001</v>
      </c>
      <c r="G244" s="136">
        <v>-35448.6</v>
      </c>
      <c r="H244" s="136">
        <v>-432.3</v>
      </c>
      <c r="I244" s="136">
        <v>-167559.47999999998</v>
      </c>
      <c r="J244" s="136">
        <v>-259612.47500000001</v>
      </c>
      <c r="K244" s="136">
        <v>-10980.42</v>
      </c>
      <c r="L244" s="316">
        <f>SUM(LisäyksetVähennykset[[#This Row],[Kuntien yhdistymisavustus (-1,82 €/as)]:[Eläketukivähennys (-1,27 €/as)]])</f>
        <v>-536976.15500000003</v>
      </c>
      <c r="M244" s="302">
        <v>-61765</v>
      </c>
      <c r="N244" s="38">
        <v>273763.03432429582</v>
      </c>
      <c r="O244" s="136">
        <v>778.14</v>
      </c>
      <c r="P244" s="136">
        <v>38569.498670709028</v>
      </c>
      <c r="Q244" s="136">
        <v>3112.56</v>
      </c>
      <c r="R244" s="317">
        <f t="shared" si="5"/>
        <v>254458.23299500486</v>
      </c>
      <c r="S244" s="315">
        <f>LisäyksetVähennykset[[#This Row],[Lisäykset yhteensä ]]+LisäyksetVähennykset[[#This Row],[Vähennykset yhteensä ]]</f>
        <v>-282517.92200499517</v>
      </c>
      <c r="T244" s="119"/>
    </row>
    <row r="245" spans="1:20" s="51" customFormat="1" x14ac:dyDescent="0.25">
      <c r="A245" s="294">
        <v>762</v>
      </c>
      <c r="B245" s="294" t="s">
        <v>257</v>
      </c>
      <c r="C245" s="448">
        <v>-6990.62</v>
      </c>
      <c r="D245" s="136">
        <v>-6990.62</v>
      </c>
      <c r="E245" s="136">
        <v>-6990.62</v>
      </c>
      <c r="F245" s="136">
        <v>-6990.62</v>
      </c>
      <c r="G245" s="136">
        <v>-15748.099999999999</v>
      </c>
      <c r="H245" s="136">
        <v>-192.05</v>
      </c>
      <c r="I245" s="136">
        <v>-74438.58</v>
      </c>
      <c r="J245" s="136">
        <v>-79180.565000000002</v>
      </c>
      <c r="K245" s="136">
        <v>-4878.07</v>
      </c>
      <c r="L245" s="316">
        <f>SUM(LisäyksetVähennykset[[#This Row],[Kuntien yhdistymisavustus (-1,82 €/as)]:[Eläketukivähennys (-1,27 €/as)]])</f>
        <v>-202399.84500000003</v>
      </c>
      <c r="M245" s="302">
        <v>204685</v>
      </c>
      <c r="N245" s="38">
        <v>17535.917514123023</v>
      </c>
      <c r="O245" s="136">
        <v>345.69</v>
      </c>
      <c r="P245" s="136">
        <v>2934.3824224748241</v>
      </c>
      <c r="Q245" s="136">
        <v>1382.76</v>
      </c>
      <c r="R245" s="317">
        <f t="shared" si="5"/>
        <v>226883.74993659786</v>
      </c>
      <c r="S245" s="315">
        <f>LisäyksetVähennykset[[#This Row],[Lisäykset yhteensä ]]+LisäyksetVähennykset[[#This Row],[Vähennykset yhteensä ]]</f>
        <v>24483.904936597828</v>
      </c>
      <c r="T245" s="119"/>
    </row>
    <row r="246" spans="1:20" s="51" customFormat="1" x14ac:dyDescent="0.25">
      <c r="A246" s="294">
        <v>765</v>
      </c>
      <c r="B246" s="294" t="s">
        <v>258</v>
      </c>
      <c r="C246" s="448">
        <v>-18747.82</v>
      </c>
      <c r="D246" s="136">
        <v>-18747.82</v>
      </c>
      <c r="E246" s="136">
        <v>-18747.82</v>
      </c>
      <c r="F246" s="136">
        <v>-18747.82</v>
      </c>
      <c r="G246" s="136">
        <v>-42234.1</v>
      </c>
      <c r="H246" s="136">
        <v>-515.05000000000007</v>
      </c>
      <c r="I246" s="136">
        <v>-199633.37999999998</v>
      </c>
      <c r="J246" s="136">
        <v>-264688.54475</v>
      </c>
      <c r="K246" s="136">
        <v>-13082.27</v>
      </c>
      <c r="L246" s="316">
        <f>SUM(LisäyksetVähennykset[[#This Row],[Kuntien yhdistymisavustus (-1,82 €/as)]:[Eläketukivähennys (-1,27 €/as)]])</f>
        <v>-595144.62474999996</v>
      </c>
      <c r="M246" s="302">
        <v>96374</v>
      </c>
      <c r="N246" s="38">
        <v>231609.68106403947</v>
      </c>
      <c r="O246" s="136">
        <v>927.08999999999992</v>
      </c>
      <c r="P246" s="136">
        <v>-40649.815587011093</v>
      </c>
      <c r="Q246" s="136">
        <v>3708.3599999999997</v>
      </c>
      <c r="R246" s="317">
        <f t="shared" si="5"/>
        <v>291969.31547702837</v>
      </c>
      <c r="S246" s="315">
        <f>LisäyksetVähennykset[[#This Row],[Lisäykset yhteensä ]]+LisäyksetVähennykset[[#This Row],[Vähennykset yhteensä ]]</f>
        <v>-303175.30927297159</v>
      </c>
      <c r="T246" s="119"/>
    </row>
    <row r="247" spans="1:20" s="51" customFormat="1" x14ac:dyDescent="0.25">
      <c r="A247" s="294">
        <v>768</v>
      </c>
      <c r="B247" s="294" t="s">
        <v>259</v>
      </c>
      <c r="C247" s="448">
        <v>-4517.24</v>
      </c>
      <c r="D247" s="136">
        <v>-4517.24</v>
      </c>
      <c r="E247" s="136">
        <v>-4517.24</v>
      </c>
      <c r="F247" s="136">
        <v>-4517.24</v>
      </c>
      <c r="G247" s="136">
        <v>-10176.199999999999</v>
      </c>
      <c r="H247" s="136">
        <v>-124.10000000000001</v>
      </c>
      <c r="I247" s="136">
        <v>-48101.159999999996</v>
      </c>
      <c r="J247" s="136">
        <v>-125415.955</v>
      </c>
      <c r="K247" s="136">
        <v>-3152.14</v>
      </c>
      <c r="L247" s="316">
        <f>SUM(LisäyksetVähennykset[[#This Row],[Kuntien yhdistymisavustus (-1,82 €/as)]:[Eläketukivähennys (-1,27 €/as)]])</f>
        <v>-205038.51500000001</v>
      </c>
      <c r="M247" s="302">
        <v>41103</v>
      </c>
      <c r="N247" s="38">
        <v>295311.22328036837</v>
      </c>
      <c r="O247" s="136">
        <v>223.38</v>
      </c>
      <c r="P247" s="136">
        <v>-13992.294629759628</v>
      </c>
      <c r="Q247" s="136">
        <v>893.52</v>
      </c>
      <c r="R247" s="317">
        <f t="shared" si="5"/>
        <v>323538.82865060878</v>
      </c>
      <c r="S247" s="315">
        <f>LisäyksetVähennykset[[#This Row],[Lisäykset yhteensä ]]+LisäyksetVähennykset[[#This Row],[Vähennykset yhteensä ]]</f>
        <v>118500.31365060876</v>
      </c>
      <c r="T247" s="119"/>
    </row>
    <row r="248" spans="1:20" s="51" customFormat="1" x14ac:dyDescent="0.25">
      <c r="A248" s="294">
        <v>777</v>
      </c>
      <c r="B248" s="294" t="s">
        <v>260</v>
      </c>
      <c r="C248" s="448">
        <v>-13821.08</v>
      </c>
      <c r="D248" s="136">
        <v>-13821.08</v>
      </c>
      <c r="E248" s="136">
        <v>-13821.08</v>
      </c>
      <c r="F248" s="136">
        <v>-13821.08</v>
      </c>
      <c r="G248" s="136">
        <v>-31135.399999999998</v>
      </c>
      <c r="H248" s="136">
        <v>-379.70000000000005</v>
      </c>
      <c r="I248" s="136">
        <v>-147171.72</v>
      </c>
      <c r="J248" s="136">
        <v>-175861.91500000001</v>
      </c>
      <c r="K248" s="136">
        <v>-9644.380000000001</v>
      </c>
      <c r="L248" s="316">
        <f>SUM(LisäyksetVähennykset[[#This Row],[Kuntien yhdistymisavustus (-1,82 €/as)]:[Eläketukivähennys (-1,27 €/as)]])</f>
        <v>-419477.43500000006</v>
      </c>
      <c r="M248" s="302">
        <v>441756</v>
      </c>
      <c r="N248" s="38">
        <v>227788.47878620028</v>
      </c>
      <c r="O248" s="136">
        <v>683.45999999999992</v>
      </c>
      <c r="P248" s="136">
        <v>-76791.239686159504</v>
      </c>
      <c r="Q248" s="136">
        <v>2733.8399999999997</v>
      </c>
      <c r="R248" s="317">
        <f t="shared" si="5"/>
        <v>596170.53910004068</v>
      </c>
      <c r="S248" s="315">
        <f>LisäyksetVähennykset[[#This Row],[Lisäykset yhteensä ]]+LisäyksetVähennykset[[#This Row],[Vähennykset yhteensä ]]</f>
        <v>176693.10410004063</v>
      </c>
      <c r="T248" s="119"/>
    </row>
    <row r="249" spans="1:20" s="51" customFormat="1" x14ac:dyDescent="0.25">
      <c r="A249" s="294">
        <v>778</v>
      </c>
      <c r="B249" s="294" t="s">
        <v>261</v>
      </c>
      <c r="C249" s="448">
        <v>-12614.42</v>
      </c>
      <c r="D249" s="136">
        <v>-12614.42</v>
      </c>
      <c r="E249" s="136">
        <v>-12614.42</v>
      </c>
      <c r="F249" s="136">
        <v>-12614.42</v>
      </c>
      <c r="G249" s="136">
        <v>-28417.1</v>
      </c>
      <c r="H249" s="136">
        <v>-346.55</v>
      </c>
      <c r="I249" s="136">
        <v>-134322.78</v>
      </c>
      <c r="J249" s="136">
        <v>-379676.48499999999</v>
      </c>
      <c r="K249" s="136">
        <v>-8802.3700000000008</v>
      </c>
      <c r="L249" s="316">
        <f>SUM(LisäyksetVähennykset[[#This Row],[Kuntien yhdistymisavustus (-1,82 €/as)]:[Eläketukivähennys (-1,27 €/as)]])</f>
        <v>-602022.96499999997</v>
      </c>
      <c r="M249" s="302">
        <v>162668</v>
      </c>
      <c r="N249" s="38">
        <v>90136.783640541136</v>
      </c>
      <c r="O249" s="136">
        <v>623.79</v>
      </c>
      <c r="P249" s="136">
        <v>-9212.6864280815062</v>
      </c>
      <c r="Q249" s="136">
        <v>2495.16</v>
      </c>
      <c r="R249" s="317">
        <f t="shared" si="5"/>
        <v>246711.04721245964</v>
      </c>
      <c r="S249" s="315">
        <f>LisäyksetVähennykset[[#This Row],[Lisäykset yhteensä ]]+LisäyksetVähennykset[[#This Row],[Vähennykset yhteensä ]]</f>
        <v>-355311.91778754035</v>
      </c>
      <c r="T249" s="119"/>
    </row>
    <row r="250" spans="1:20" s="51" customFormat="1" x14ac:dyDescent="0.25">
      <c r="A250" s="294">
        <v>781</v>
      </c>
      <c r="B250" s="294" t="s">
        <v>262</v>
      </c>
      <c r="C250" s="448">
        <v>-6608.42</v>
      </c>
      <c r="D250" s="136">
        <v>-6608.42</v>
      </c>
      <c r="E250" s="136">
        <v>-6608.42</v>
      </c>
      <c r="F250" s="136">
        <v>-6608.42</v>
      </c>
      <c r="G250" s="136">
        <v>-14887.099999999999</v>
      </c>
      <c r="H250" s="136">
        <v>-181.55</v>
      </c>
      <c r="I250" s="136">
        <v>-70368.78</v>
      </c>
      <c r="J250" s="136">
        <v>-102267.285</v>
      </c>
      <c r="K250" s="136">
        <v>-4611.37</v>
      </c>
      <c r="L250" s="316">
        <f>SUM(LisäyksetVähennykset[[#This Row],[Kuntien yhdistymisavustus (-1,82 €/as)]:[Eläketukivähennys (-1,27 €/as)]])</f>
        <v>-218749.76500000001</v>
      </c>
      <c r="M250" s="302">
        <v>-24046</v>
      </c>
      <c r="N250" s="38">
        <v>145472.55402242765</v>
      </c>
      <c r="O250" s="136">
        <v>326.78999999999996</v>
      </c>
      <c r="P250" s="136">
        <v>-10332.11287490934</v>
      </c>
      <c r="Q250" s="136">
        <v>1307.1599999999999</v>
      </c>
      <c r="R250" s="317">
        <f t="shared" si="5"/>
        <v>112728.3911475183</v>
      </c>
      <c r="S250" s="315">
        <f>LisäyksetVähennykset[[#This Row],[Lisäykset yhteensä ]]+LisäyksetVähennykset[[#This Row],[Vähennykset yhteensä ]]</f>
        <v>-106021.37385248172</v>
      </c>
      <c r="T250" s="119"/>
    </row>
    <row r="251" spans="1:20" s="51" customFormat="1" x14ac:dyDescent="0.25">
      <c r="A251" s="294">
        <v>783</v>
      </c>
      <c r="B251" s="294" t="s">
        <v>263</v>
      </c>
      <c r="C251" s="448">
        <v>-12095.720000000001</v>
      </c>
      <c r="D251" s="136">
        <v>-12095.720000000001</v>
      </c>
      <c r="E251" s="136">
        <v>-12095.720000000001</v>
      </c>
      <c r="F251" s="136">
        <v>-12095.720000000001</v>
      </c>
      <c r="G251" s="136">
        <v>-27248.6</v>
      </c>
      <c r="H251" s="136">
        <v>-332.3</v>
      </c>
      <c r="I251" s="136">
        <v>-128799.48</v>
      </c>
      <c r="J251" s="136">
        <v>-172214.755</v>
      </c>
      <c r="K251" s="136">
        <v>-8440.42</v>
      </c>
      <c r="L251" s="316">
        <f>SUM(LisäyksetVähennykset[[#This Row],[Kuntien yhdistymisavustus (-1,82 €/as)]:[Eläketukivähennys (-1,27 €/as)]])</f>
        <v>-385418.435</v>
      </c>
      <c r="M251" s="302">
        <v>47465</v>
      </c>
      <c r="N251" s="38">
        <v>-178525.3878174806</v>
      </c>
      <c r="O251" s="136">
        <v>598.14</v>
      </c>
      <c r="P251" s="136">
        <v>-52941.95392537101</v>
      </c>
      <c r="Q251" s="136">
        <v>2392.56</v>
      </c>
      <c r="R251" s="317">
        <f t="shared" si="5"/>
        <v>-181011.64174285161</v>
      </c>
      <c r="S251" s="315">
        <f>LisäyksetVähennykset[[#This Row],[Lisäykset yhteensä ]]+LisäyksetVähennykset[[#This Row],[Vähennykset yhteensä ]]</f>
        <v>-566430.07674285164</v>
      </c>
      <c r="T251" s="119"/>
    </row>
    <row r="252" spans="1:20" s="111" customFormat="1" x14ac:dyDescent="0.25">
      <c r="A252" s="290">
        <v>785</v>
      </c>
      <c r="B252" s="294" t="s">
        <v>264</v>
      </c>
      <c r="C252" s="448">
        <v>-4981.34</v>
      </c>
      <c r="D252" s="136">
        <v>-4981.34</v>
      </c>
      <c r="E252" s="136">
        <v>-4981.34</v>
      </c>
      <c r="F252" s="136">
        <v>-4981.34</v>
      </c>
      <c r="G252" s="136">
        <v>-11221.699999999999</v>
      </c>
      <c r="H252" s="136">
        <v>-136.85</v>
      </c>
      <c r="I252" s="136">
        <v>-53043.06</v>
      </c>
      <c r="J252" s="136">
        <v>-97250.74</v>
      </c>
      <c r="K252" s="136">
        <v>-3475.9900000000002</v>
      </c>
      <c r="L252" s="316">
        <f>SUM(LisäyksetVähennykset[[#This Row],[Kuntien yhdistymisavustus (-1,82 €/as)]:[Eläketukivähennys (-1,27 €/as)]])</f>
        <v>-185053.7</v>
      </c>
      <c r="M252" s="302">
        <v>87467</v>
      </c>
      <c r="N252" s="302">
        <v>-70951.239536225796</v>
      </c>
      <c r="O252" s="136">
        <v>246.32999999999998</v>
      </c>
      <c r="P252" s="136">
        <v>703.88111115029096</v>
      </c>
      <c r="Q252" s="136">
        <v>985.31999999999994</v>
      </c>
      <c r="R252" s="317">
        <f t="shared" si="5"/>
        <v>18451.291574924497</v>
      </c>
      <c r="S252" s="315">
        <f>LisäyksetVähennykset[[#This Row],[Lisäykset yhteensä ]]+LisäyksetVähennykset[[#This Row],[Vähennykset yhteensä ]]</f>
        <v>-166602.40842507553</v>
      </c>
      <c r="T252" s="67"/>
    </row>
    <row r="253" spans="1:20" s="51" customFormat="1" x14ac:dyDescent="0.25">
      <c r="A253" s="294">
        <v>790</v>
      </c>
      <c r="B253" s="294" t="s">
        <v>265</v>
      </c>
      <c r="C253" s="448">
        <v>-43774.64</v>
      </c>
      <c r="D253" s="136">
        <v>-43774.64</v>
      </c>
      <c r="E253" s="136">
        <v>-43774.64</v>
      </c>
      <c r="F253" s="136">
        <v>-43774.64</v>
      </c>
      <c r="G253" s="136">
        <v>-98613.2</v>
      </c>
      <c r="H253" s="136">
        <v>-1202.6000000000001</v>
      </c>
      <c r="I253" s="136">
        <v>-466127.75999999995</v>
      </c>
      <c r="J253" s="136">
        <v>-1188858.0525</v>
      </c>
      <c r="K253" s="136">
        <v>-30546.04</v>
      </c>
      <c r="L253" s="316">
        <f>SUM(LisäyksetVähennykset[[#This Row],[Kuntien yhdistymisavustus (-1,82 €/as)]:[Eläketukivähennys (-1,27 €/as)]])</f>
        <v>-1960446.2124999999</v>
      </c>
      <c r="M253" s="302">
        <v>109921</v>
      </c>
      <c r="N253" s="38">
        <v>314590.41631800542</v>
      </c>
      <c r="O253" s="136">
        <v>2164.6799999999998</v>
      </c>
      <c r="P253" s="136">
        <v>-47501.405130185012</v>
      </c>
      <c r="Q253" s="136">
        <v>8658.7199999999993</v>
      </c>
      <c r="R253" s="317">
        <f t="shared" si="5"/>
        <v>387833.41118782037</v>
      </c>
      <c r="S253" s="315">
        <f>LisäyksetVähennykset[[#This Row],[Lisäykset yhteensä ]]+LisäyksetVähennykset[[#This Row],[Vähennykset yhteensä ]]</f>
        <v>-1572612.8013121795</v>
      </c>
      <c r="T253" s="119"/>
    </row>
    <row r="254" spans="1:20" s="51" customFormat="1" x14ac:dyDescent="0.25">
      <c r="A254" s="294">
        <v>791</v>
      </c>
      <c r="B254" s="294" t="s">
        <v>266</v>
      </c>
      <c r="C254" s="448">
        <v>-9469.4600000000009</v>
      </c>
      <c r="D254" s="136">
        <v>-9469.4600000000009</v>
      </c>
      <c r="E254" s="136">
        <v>-9469.4600000000009</v>
      </c>
      <c r="F254" s="136">
        <v>-9469.4600000000009</v>
      </c>
      <c r="G254" s="136">
        <v>-21332.3</v>
      </c>
      <c r="H254" s="136">
        <v>-260.15000000000003</v>
      </c>
      <c r="I254" s="136">
        <v>-100834.14</v>
      </c>
      <c r="J254" s="136">
        <v>-89457.615000000005</v>
      </c>
      <c r="K254" s="136">
        <v>-6607.81</v>
      </c>
      <c r="L254" s="316">
        <f>SUM(LisäyksetVähennykset[[#This Row],[Kuntien yhdistymisavustus (-1,82 €/as)]:[Eläketukivähennys (-1,27 €/as)]])</f>
        <v>-256369.85499999998</v>
      </c>
      <c r="M254" s="302">
        <v>-21214</v>
      </c>
      <c r="N254" s="38">
        <v>-166306.19408746436</v>
      </c>
      <c r="O254" s="136">
        <v>468.27</v>
      </c>
      <c r="P254" s="136">
        <v>10727.83596246325</v>
      </c>
      <c r="Q254" s="136">
        <v>1873.08</v>
      </c>
      <c r="R254" s="317">
        <f t="shared" si="5"/>
        <v>-174451.00812500113</v>
      </c>
      <c r="S254" s="315">
        <f>LisäyksetVähennykset[[#This Row],[Lisäykset yhteensä ]]+LisäyksetVähennykset[[#This Row],[Vähennykset yhteensä ]]</f>
        <v>-430820.86312500108</v>
      </c>
      <c r="T254" s="119"/>
    </row>
    <row r="255" spans="1:20" s="51" customFormat="1" x14ac:dyDescent="0.25">
      <c r="A255" s="294">
        <v>831</v>
      </c>
      <c r="B255" s="294" t="s">
        <v>267</v>
      </c>
      <c r="C255" s="448">
        <v>-8422.9600000000009</v>
      </c>
      <c r="D255" s="136">
        <v>-8422.9600000000009</v>
      </c>
      <c r="E255" s="136">
        <v>-8422.9600000000009</v>
      </c>
      <c r="F255" s="136">
        <v>-8422.9600000000009</v>
      </c>
      <c r="G255" s="136">
        <v>-18974.8</v>
      </c>
      <c r="H255" s="136">
        <v>-231.4</v>
      </c>
      <c r="I255" s="136">
        <v>-89690.64</v>
      </c>
      <c r="J255" s="136">
        <v>-94613.35</v>
      </c>
      <c r="K255" s="136">
        <v>-5877.56</v>
      </c>
      <c r="L255" s="316">
        <f>SUM(LisäyksetVähennykset[[#This Row],[Kuntien yhdistymisavustus (-1,82 €/as)]:[Eläketukivähennys (-1,27 €/as)]])</f>
        <v>-243079.59</v>
      </c>
      <c r="M255" s="302">
        <v>-95390</v>
      </c>
      <c r="N255" s="38">
        <v>49043.06950616464</v>
      </c>
      <c r="O255" s="136">
        <v>416.52</v>
      </c>
      <c r="P255" s="136">
        <v>13756.608089920519</v>
      </c>
      <c r="Q255" s="136">
        <v>1666.08</v>
      </c>
      <c r="R255" s="317">
        <f t="shared" si="5"/>
        <v>-30507.722403914842</v>
      </c>
      <c r="S255" s="315">
        <f>LisäyksetVähennykset[[#This Row],[Lisäykset yhteensä ]]+LisäyksetVähennykset[[#This Row],[Vähennykset yhteensä ]]</f>
        <v>-273587.31240391487</v>
      </c>
      <c r="T255" s="119"/>
    </row>
    <row r="256" spans="1:20" s="51" customFormat="1" x14ac:dyDescent="0.25">
      <c r="A256" s="294">
        <v>832</v>
      </c>
      <c r="B256" s="294" t="s">
        <v>268</v>
      </c>
      <c r="C256" s="448">
        <v>-7127.12</v>
      </c>
      <c r="D256" s="136">
        <v>-7127.12</v>
      </c>
      <c r="E256" s="136">
        <v>-7127.12</v>
      </c>
      <c r="F256" s="136">
        <v>-7127.12</v>
      </c>
      <c r="G256" s="136">
        <v>-16055.599999999999</v>
      </c>
      <c r="H256" s="136">
        <v>-195.8</v>
      </c>
      <c r="I256" s="136">
        <v>-75892.08</v>
      </c>
      <c r="J256" s="136">
        <v>-97017.445000000007</v>
      </c>
      <c r="K256" s="136">
        <v>-4973.32</v>
      </c>
      <c r="L256" s="316">
        <f>SUM(LisäyksetVähennykset[[#This Row],[Kuntien yhdistymisavustus (-1,82 €/as)]:[Eläketukivähennys (-1,27 €/as)]])</f>
        <v>-222642.72500000003</v>
      </c>
      <c r="M256" s="302">
        <v>37331</v>
      </c>
      <c r="N256" s="38">
        <v>-89296.514697613195</v>
      </c>
      <c r="O256" s="136">
        <v>352.44</v>
      </c>
      <c r="P256" s="136">
        <v>-2416.7798885250158</v>
      </c>
      <c r="Q256" s="136">
        <v>1409.76</v>
      </c>
      <c r="R256" s="317">
        <f t="shared" si="5"/>
        <v>-52620.094586138206</v>
      </c>
      <c r="S256" s="315">
        <f>LisäyksetVähennykset[[#This Row],[Lisäykset yhteensä ]]+LisäyksetVähennykset[[#This Row],[Vähennykset yhteensä ]]</f>
        <v>-275262.81958613824</v>
      </c>
      <c r="T256" s="119"/>
    </row>
    <row r="257" spans="1:20" s="51" customFormat="1" x14ac:dyDescent="0.25">
      <c r="A257" s="294">
        <v>833</v>
      </c>
      <c r="B257" s="294" t="s">
        <v>269</v>
      </c>
      <c r="C257" s="448">
        <v>-3019.38</v>
      </c>
      <c r="D257" s="136">
        <v>-3019.38</v>
      </c>
      <c r="E257" s="136">
        <v>-3019.38</v>
      </c>
      <c r="F257" s="136">
        <v>-3019.38</v>
      </c>
      <c r="G257" s="136">
        <v>-6801.9</v>
      </c>
      <c r="H257" s="136">
        <v>-82.95</v>
      </c>
      <c r="I257" s="136">
        <v>-32151.42</v>
      </c>
      <c r="J257" s="136">
        <v>-26778.13</v>
      </c>
      <c r="K257" s="136">
        <v>-2106.9299999999998</v>
      </c>
      <c r="L257" s="316">
        <f>SUM(LisäyksetVähennykset[[#This Row],[Kuntien yhdistymisavustus (-1,82 €/as)]:[Eläketukivähennys (-1,27 €/as)]])</f>
        <v>-79998.849999999991</v>
      </c>
      <c r="M257" s="302">
        <v>-6620</v>
      </c>
      <c r="N257" s="38">
        <v>52289.582448824309</v>
      </c>
      <c r="O257" s="136">
        <v>149.31</v>
      </c>
      <c r="P257" s="136">
        <v>-208.244891938617</v>
      </c>
      <c r="Q257" s="136">
        <v>597.24</v>
      </c>
      <c r="R257" s="317">
        <f t="shared" si="5"/>
        <v>46207.887556885689</v>
      </c>
      <c r="S257" s="315">
        <f>LisäyksetVähennykset[[#This Row],[Lisäykset yhteensä ]]+LisäyksetVähennykset[[#This Row],[Vähennykset yhteensä ]]</f>
        <v>-33790.962443114302</v>
      </c>
      <c r="T257" s="119"/>
    </row>
    <row r="258" spans="1:20" s="51" customFormat="1" x14ac:dyDescent="0.25">
      <c r="A258" s="294">
        <v>834</v>
      </c>
      <c r="B258" s="294" t="s">
        <v>270</v>
      </c>
      <c r="C258" s="448">
        <v>-10949.12</v>
      </c>
      <c r="D258" s="136">
        <v>-10949.12</v>
      </c>
      <c r="E258" s="136">
        <v>-10949.12</v>
      </c>
      <c r="F258" s="136">
        <v>-10949.12</v>
      </c>
      <c r="G258" s="136">
        <v>-24665.599999999999</v>
      </c>
      <c r="H258" s="136">
        <v>-300.8</v>
      </c>
      <c r="I258" s="136">
        <v>-116590.07999999999</v>
      </c>
      <c r="J258" s="136">
        <v>-170494.8</v>
      </c>
      <c r="K258" s="136">
        <v>-7640.32</v>
      </c>
      <c r="L258" s="316">
        <f>SUM(LisäyksetVähennykset[[#This Row],[Kuntien yhdistymisavustus (-1,82 €/as)]:[Eläketukivähennys (-1,27 €/as)]])</f>
        <v>-363488.08</v>
      </c>
      <c r="M258" s="302">
        <v>13353</v>
      </c>
      <c r="N258" s="38">
        <v>-58251.346805430949</v>
      </c>
      <c r="O258" s="136">
        <v>541.43999999999994</v>
      </c>
      <c r="P258" s="136">
        <v>1270.2943352398797</v>
      </c>
      <c r="Q258" s="136">
        <v>2165.7599999999998</v>
      </c>
      <c r="R258" s="317">
        <f t="shared" si="5"/>
        <v>-40920.852470191065</v>
      </c>
      <c r="S258" s="315">
        <f>LisäyksetVähennykset[[#This Row],[Lisäykset yhteensä ]]+LisäyksetVähennykset[[#This Row],[Vähennykset yhteensä ]]</f>
        <v>-404408.9324701911</v>
      </c>
      <c r="T258" s="119"/>
    </row>
    <row r="259" spans="1:20" s="51" customFormat="1" x14ac:dyDescent="0.25">
      <c r="A259" s="294">
        <v>837</v>
      </c>
      <c r="B259" s="294" t="s">
        <v>271</v>
      </c>
      <c r="C259" s="448">
        <v>-438636.38</v>
      </c>
      <c r="D259" s="136">
        <v>-438636.38</v>
      </c>
      <c r="E259" s="136">
        <v>-438636.38</v>
      </c>
      <c r="F259" s="136">
        <v>-438636.38</v>
      </c>
      <c r="G259" s="136">
        <v>-988136.89999999991</v>
      </c>
      <c r="H259" s="136">
        <v>-12050.45</v>
      </c>
      <c r="I259" s="136">
        <v>-4670754.42</v>
      </c>
      <c r="J259" s="136">
        <v>-25509081.92735</v>
      </c>
      <c r="K259" s="136">
        <v>-306081.43</v>
      </c>
      <c r="L259" s="316">
        <f>SUM(LisäyksetVähennykset[[#This Row],[Kuntien yhdistymisavustus (-1,82 €/as)]:[Eläketukivähennys (-1,27 €/as)]])</f>
        <v>-33240650.647349998</v>
      </c>
      <c r="M259" s="302">
        <v>4140309</v>
      </c>
      <c r="N259" s="38">
        <v>-219126.76588284969</v>
      </c>
      <c r="O259" s="136">
        <v>21690.809999999998</v>
      </c>
      <c r="P259" s="136">
        <v>2292041.1347244014</v>
      </c>
      <c r="Q259" s="136">
        <v>86763.239999999991</v>
      </c>
      <c r="R259" s="317">
        <f t="shared" si="5"/>
        <v>6321677.418841552</v>
      </c>
      <c r="S259" s="315">
        <f>LisäyksetVähennykset[[#This Row],[Lisäykset yhteensä ]]+LisäyksetVähennykset[[#This Row],[Vähennykset yhteensä ]]</f>
        <v>-26918973.228508446</v>
      </c>
      <c r="T259" s="119"/>
    </row>
    <row r="260" spans="1:20" s="51" customFormat="1" x14ac:dyDescent="0.25">
      <c r="A260" s="294">
        <v>844</v>
      </c>
      <c r="B260" s="294" t="s">
        <v>272</v>
      </c>
      <c r="C260" s="448">
        <v>-2735.46</v>
      </c>
      <c r="D260" s="136">
        <v>-2735.46</v>
      </c>
      <c r="E260" s="136">
        <v>-2735.46</v>
      </c>
      <c r="F260" s="136">
        <v>-2735.46</v>
      </c>
      <c r="G260" s="136">
        <v>-6162.2999999999993</v>
      </c>
      <c r="H260" s="136">
        <v>-75.150000000000006</v>
      </c>
      <c r="I260" s="136">
        <v>-29128.14</v>
      </c>
      <c r="J260" s="136">
        <v>-29616.240000000002</v>
      </c>
      <c r="K260" s="136">
        <v>-1908.81</v>
      </c>
      <c r="L260" s="316">
        <f>SUM(LisäyksetVähennykset[[#This Row],[Kuntien yhdistymisavustus (-1,82 €/as)]:[Eläketukivähennys (-1,27 €/as)]])</f>
        <v>-77832.479999999996</v>
      </c>
      <c r="M260" s="302">
        <v>-222</v>
      </c>
      <c r="N260" s="38">
        <v>18330.843079575337</v>
      </c>
      <c r="O260" s="136">
        <v>135.26999999999998</v>
      </c>
      <c r="P260" s="136">
        <v>-2806.7409135616508</v>
      </c>
      <c r="Q260" s="136">
        <v>541.07999999999993</v>
      </c>
      <c r="R260" s="317">
        <f t="shared" si="5"/>
        <v>15978.452166013687</v>
      </c>
      <c r="S260" s="315">
        <f>LisäyksetVähennykset[[#This Row],[Lisäykset yhteensä ]]+LisäyksetVähennykset[[#This Row],[Vähennykset yhteensä ]]</f>
        <v>-61854.027833986307</v>
      </c>
      <c r="T260" s="119"/>
    </row>
    <row r="261" spans="1:20" s="51" customFormat="1" x14ac:dyDescent="0.25">
      <c r="A261" s="294">
        <v>845</v>
      </c>
      <c r="B261" s="294" t="s">
        <v>273</v>
      </c>
      <c r="C261" s="448">
        <v>-5323.5</v>
      </c>
      <c r="D261" s="136">
        <v>-5323.5</v>
      </c>
      <c r="E261" s="136">
        <v>-5323.5</v>
      </c>
      <c r="F261" s="136">
        <v>-5323.5</v>
      </c>
      <c r="G261" s="136">
        <v>-11992.499999999998</v>
      </c>
      <c r="H261" s="136">
        <v>-146.25</v>
      </c>
      <c r="I261" s="136">
        <v>-56686.5</v>
      </c>
      <c r="J261" s="136">
        <v>-71645.645000000004</v>
      </c>
      <c r="K261" s="136">
        <v>-3714.75</v>
      </c>
      <c r="L261" s="316">
        <f>SUM(LisäyksetVähennykset[[#This Row],[Kuntien yhdistymisavustus (-1,82 €/as)]:[Eläketukivähennys (-1,27 €/as)]])</f>
        <v>-165479.64500000002</v>
      </c>
      <c r="M261" s="302">
        <v>111673</v>
      </c>
      <c r="N261" s="38">
        <v>88313.801016427577</v>
      </c>
      <c r="O261" s="136">
        <v>263.25</v>
      </c>
      <c r="P261" s="136">
        <v>-4169.7780776553082</v>
      </c>
      <c r="Q261" s="136">
        <v>1053</v>
      </c>
      <c r="R261" s="317">
        <f t="shared" si="5"/>
        <v>197133.27293877228</v>
      </c>
      <c r="S261" s="315">
        <f>LisäyksetVähennykset[[#This Row],[Lisäykset yhteensä ]]+LisäyksetVähennykset[[#This Row],[Vähennykset yhteensä ]]</f>
        <v>31653.627938772261</v>
      </c>
      <c r="T261" s="119"/>
    </row>
    <row r="262" spans="1:20" s="51" customFormat="1" x14ac:dyDescent="0.25">
      <c r="A262" s="294">
        <v>846</v>
      </c>
      <c r="B262" s="294" t="s">
        <v>274</v>
      </c>
      <c r="C262" s="448">
        <v>-9089.08</v>
      </c>
      <c r="D262" s="136">
        <v>-9089.08</v>
      </c>
      <c r="E262" s="136">
        <v>-9089.08</v>
      </c>
      <c r="F262" s="136">
        <v>-9089.08</v>
      </c>
      <c r="G262" s="136">
        <v>-20475.399999999998</v>
      </c>
      <c r="H262" s="136">
        <v>-249.70000000000002</v>
      </c>
      <c r="I262" s="136">
        <v>-96783.72</v>
      </c>
      <c r="J262" s="136">
        <v>-115105.12</v>
      </c>
      <c r="K262" s="136">
        <v>-6342.38</v>
      </c>
      <c r="L262" s="316">
        <f>SUM(LisäyksetVähennykset[[#This Row],[Kuntien yhdistymisavustus (-1,82 €/as)]:[Eläketukivähennys (-1,27 €/as)]])</f>
        <v>-275312.64000000001</v>
      </c>
      <c r="M262" s="302">
        <v>-115215</v>
      </c>
      <c r="N262" s="38">
        <v>62084.127056412399</v>
      </c>
      <c r="O262" s="136">
        <v>449.46</v>
      </c>
      <c r="P262" s="136">
        <v>2892.9114024025621</v>
      </c>
      <c r="Q262" s="136">
        <v>1797.84</v>
      </c>
      <c r="R262" s="317">
        <f t="shared" si="5"/>
        <v>-47990.661541185043</v>
      </c>
      <c r="S262" s="315">
        <f>LisäyksetVähennykset[[#This Row],[Lisäykset yhteensä ]]+LisäyksetVähennykset[[#This Row],[Vähennykset yhteensä ]]</f>
        <v>-323303.30154118506</v>
      </c>
      <c r="T262" s="119"/>
    </row>
    <row r="263" spans="1:20" s="51" customFormat="1" x14ac:dyDescent="0.25">
      <c r="A263" s="294">
        <v>848</v>
      </c>
      <c r="B263" s="294" t="s">
        <v>275</v>
      </c>
      <c r="C263" s="448">
        <v>-7838.7400000000007</v>
      </c>
      <c r="D263" s="136">
        <v>-7838.7400000000007</v>
      </c>
      <c r="E263" s="136">
        <v>-7838.7400000000007</v>
      </c>
      <c r="F263" s="136">
        <v>-7838.7400000000007</v>
      </c>
      <c r="G263" s="136">
        <v>-17658.699999999997</v>
      </c>
      <c r="H263" s="136">
        <v>-215.35000000000002</v>
      </c>
      <c r="I263" s="136">
        <v>-83469.659999999989</v>
      </c>
      <c r="J263" s="136">
        <v>-120147.02499999999</v>
      </c>
      <c r="K263" s="136">
        <v>-5469.89</v>
      </c>
      <c r="L263" s="316">
        <f>SUM(LisäyksetVähennykset[[#This Row],[Kuntien yhdistymisavustus (-1,82 €/as)]:[Eläketukivähennys (-1,27 €/as)]])</f>
        <v>-258315.58499999999</v>
      </c>
      <c r="M263" s="302">
        <v>296673</v>
      </c>
      <c r="N263" s="38">
        <v>146059.52903629839</v>
      </c>
      <c r="O263" s="136">
        <v>387.63</v>
      </c>
      <c r="P263" s="136">
        <v>78219.854773441315</v>
      </c>
      <c r="Q263" s="136">
        <v>1550.52</v>
      </c>
      <c r="R263" s="317">
        <f t="shared" ref="R263:R298" si="6">SUM(M263:Q263)</f>
        <v>522890.53380973975</v>
      </c>
      <c r="S263" s="315">
        <f>LisäyksetVähennykset[[#This Row],[Lisäykset yhteensä ]]+LisäyksetVähennykset[[#This Row],[Vähennykset yhteensä ]]</f>
        <v>264574.94880973978</v>
      </c>
      <c r="T263" s="119"/>
    </row>
    <row r="264" spans="1:20" s="51" customFormat="1" x14ac:dyDescent="0.25">
      <c r="A264" s="294">
        <v>849</v>
      </c>
      <c r="B264" s="294" t="s">
        <v>276</v>
      </c>
      <c r="C264" s="448">
        <v>-5398.12</v>
      </c>
      <c r="D264" s="136">
        <v>-5398.12</v>
      </c>
      <c r="E264" s="136">
        <v>-5398.12</v>
      </c>
      <c r="F264" s="136">
        <v>-5398.12</v>
      </c>
      <c r="G264" s="136">
        <v>-12160.599999999999</v>
      </c>
      <c r="H264" s="136">
        <v>-148.30000000000001</v>
      </c>
      <c r="I264" s="136">
        <v>-57481.079999999994</v>
      </c>
      <c r="J264" s="136">
        <v>-60211.472500000003</v>
      </c>
      <c r="K264" s="136">
        <v>-3766.82</v>
      </c>
      <c r="L264" s="316">
        <f>SUM(LisäyksetVähennykset[[#This Row],[Kuntien yhdistymisavustus (-1,82 €/as)]:[Eläketukivähennys (-1,27 €/as)]])</f>
        <v>-155360.7525</v>
      </c>
      <c r="M264" s="302">
        <v>-35286</v>
      </c>
      <c r="N264" s="38">
        <v>23437.545272644609</v>
      </c>
      <c r="O264" s="136">
        <v>266.94</v>
      </c>
      <c r="P264" s="136">
        <v>-8268.0664728108204</v>
      </c>
      <c r="Q264" s="136">
        <v>1067.76</v>
      </c>
      <c r="R264" s="317">
        <f t="shared" si="6"/>
        <v>-18781.821200166214</v>
      </c>
      <c r="S264" s="315">
        <f>LisäyksetVähennykset[[#This Row],[Lisäykset yhteensä ]]+LisäyksetVähennykset[[#This Row],[Vähennykset yhteensä ]]</f>
        <v>-174142.57370016622</v>
      </c>
      <c r="T264" s="119"/>
    </row>
    <row r="265" spans="1:20" s="51" customFormat="1" x14ac:dyDescent="0.25">
      <c r="A265" s="294">
        <v>850</v>
      </c>
      <c r="B265" s="294" t="s">
        <v>277</v>
      </c>
      <c r="C265" s="448">
        <v>-4369.82</v>
      </c>
      <c r="D265" s="136">
        <v>-4369.82</v>
      </c>
      <c r="E265" s="136">
        <v>-4369.82</v>
      </c>
      <c r="F265" s="136">
        <v>-4369.82</v>
      </c>
      <c r="G265" s="136">
        <v>-9844.0999999999985</v>
      </c>
      <c r="H265" s="136">
        <v>-120.05000000000001</v>
      </c>
      <c r="I265" s="136">
        <v>-46531.38</v>
      </c>
      <c r="J265" s="136">
        <v>-58275.472500000003</v>
      </c>
      <c r="K265" s="136">
        <v>-3049.27</v>
      </c>
      <c r="L265" s="316">
        <f>SUM(LisäyksetVähennykset[[#This Row],[Kuntien yhdistymisavustus (-1,82 €/as)]:[Eläketukivähennys (-1,27 €/as)]])</f>
        <v>-135299.55249999999</v>
      </c>
      <c r="M265" s="302">
        <v>37010</v>
      </c>
      <c r="N265" s="38">
        <v>129204.97141114902</v>
      </c>
      <c r="O265" s="136">
        <v>216.09</v>
      </c>
      <c r="P265" s="136">
        <v>16542.449057719383</v>
      </c>
      <c r="Q265" s="136">
        <v>864.36</v>
      </c>
      <c r="R265" s="317">
        <f t="shared" si="6"/>
        <v>183837.87046886838</v>
      </c>
      <c r="S265" s="315">
        <f>LisäyksetVähennykset[[#This Row],[Lisäykset yhteensä ]]+LisäyksetVähennykset[[#This Row],[Vähennykset yhteensä ]]</f>
        <v>48538.317968868389</v>
      </c>
      <c r="T265" s="119"/>
    </row>
    <row r="266" spans="1:20" s="51" customFormat="1" x14ac:dyDescent="0.25">
      <c r="A266" s="294">
        <v>851</v>
      </c>
      <c r="B266" s="294" t="s">
        <v>278</v>
      </c>
      <c r="C266" s="448">
        <v>-39069.94</v>
      </c>
      <c r="D266" s="136">
        <v>-39069.94</v>
      </c>
      <c r="E266" s="136">
        <v>-39069.94</v>
      </c>
      <c r="F266" s="136">
        <v>-39069.94</v>
      </c>
      <c r="G266" s="136">
        <v>-88014.7</v>
      </c>
      <c r="H266" s="136">
        <v>-1073.3500000000001</v>
      </c>
      <c r="I266" s="136">
        <v>-416030.45999999996</v>
      </c>
      <c r="J266" s="136">
        <v>-910016.82499999995</v>
      </c>
      <c r="K266" s="136">
        <v>-27263.09</v>
      </c>
      <c r="L266" s="316">
        <f>SUM(LisäyksetVähennykset[[#This Row],[Kuntien yhdistymisavustus (-1,82 €/as)]:[Eläketukivähennys (-1,27 €/as)]])</f>
        <v>-1598678.1850000001</v>
      </c>
      <c r="M266" s="302">
        <v>-14349</v>
      </c>
      <c r="N266" s="38">
        <v>-580763.69140844792</v>
      </c>
      <c r="O266" s="136">
        <v>1932.03</v>
      </c>
      <c r="P266" s="136">
        <v>188538.65800846156</v>
      </c>
      <c r="Q266" s="136">
        <v>7728.12</v>
      </c>
      <c r="R266" s="317">
        <f t="shared" si="6"/>
        <v>-396913.88339998631</v>
      </c>
      <c r="S266" s="315">
        <f>LisäyksetVähennykset[[#This Row],[Lisäykset yhteensä ]]+LisäyksetVähennykset[[#This Row],[Vähennykset yhteensä ]]</f>
        <v>-1995592.0683999863</v>
      </c>
      <c r="T266" s="119"/>
    </row>
    <row r="267" spans="1:20" s="51" customFormat="1" x14ac:dyDescent="0.25">
      <c r="A267" s="294">
        <v>853</v>
      </c>
      <c r="B267" s="294" t="s">
        <v>279</v>
      </c>
      <c r="C267" s="448">
        <v>-353791.62</v>
      </c>
      <c r="D267" s="136">
        <v>-353791.62</v>
      </c>
      <c r="E267" s="136">
        <v>-353791.62</v>
      </c>
      <c r="F267" s="136">
        <v>-353791.62</v>
      </c>
      <c r="G267" s="136">
        <v>-797003.1</v>
      </c>
      <c r="H267" s="136">
        <v>-9719.5500000000011</v>
      </c>
      <c r="I267" s="136">
        <v>-3767297.5799999996</v>
      </c>
      <c r="J267" s="136">
        <v>-15904959.08155</v>
      </c>
      <c r="K267" s="136">
        <v>-246876.57</v>
      </c>
      <c r="L267" s="316">
        <f>SUM(LisäyksetVähennykset[[#This Row],[Kuntien yhdistymisavustus (-1,82 €/as)]:[Eläketukivähennys (-1,27 €/as)]])</f>
        <v>-22141022.36155</v>
      </c>
      <c r="M267" s="302">
        <v>491739</v>
      </c>
      <c r="N267" s="38">
        <v>497689.78569301963</v>
      </c>
      <c r="O267" s="136">
        <v>17495.189999999999</v>
      </c>
      <c r="P267" s="136">
        <v>199025.50970257632</v>
      </c>
      <c r="Q267" s="136">
        <v>69980.759999999995</v>
      </c>
      <c r="R267" s="317">
        <f t="shared" si="6"/>
        <v>1275930.2453955959</v>
      </c>
      <c r="S267" s="315">
        <f>LisäyksetVähennykset[[#This Row],[Lisäykset yhteensä ]]+LisäyksetVähennykset[[#This Row],[Vähennykset yhteensä ]]</f>
        <v>-20865092.116154402</v>
      </c>
      <c r="T267" s="119"/>
    </row>
    <row r="268" spans="1:20" s="51" customFormat="1" x14ac:dyDescent="0.25">
      <c r="A268" s="294">
        <v>854</v>
      </c>
      <c r="B268" s="294" t="s">
        <v>280</v>
      </c>
      <c r="C268" s="448">
        <v>-6013.2800000000007</v>
      </c>
      <c r="D268" s="136">
        <v>-6013.2800000000007</v>
      </c>
      <c r="E268" s="136">
        <v>-6013.2800000000007</v>
      </c>
      <c r="F268" s="136">
        <v>-6013.2800000000007</v>
      </c>
      <c r="G268" s="136">
        <v>-13546.4</v>
      </c>
      <c r="H268" s="136">
        <v>-165.20000000000002</v>
      </c>
      <c r="I268" s="136">
        <v>-64031.519999999997</v>
      </c>
      <c r="J268" s="136">
        <v>-59208.285000000003</v>
      </c>
      <c r="K268" s="136">
        <v>-4196.08</v>
      </c>
      <c r="L268" s="316">
        <f>SUM(LisäyksetVähennykset[[#This Row],[Kuntien yhdistymisavustus (-1,82 €/as)]:[Eläketukivähennys (-1,27 €/as)]])</f>
        <v>-165200.60499999998</v>
      </c>
      <c r="M268" s="302">
        <v>-10827</v>
      </c>
      <c r="N268" s="38">
        <v>-196013.11219165102</v>
      </c>
      <c r="O268" s="136">
        <v>297.36</v>
      </c>
      <c r="P268" s="136">
        <v>-19932.58734913855</v>
      </c>
      <c r="Q268" s="136">
        <v>1189.44</v>
      </c>
      <c r="R268" s="317">
        <f t="shared" si="6"/>
        <v>-225285.89954078957</v>
      </c>
      <c r="S268" s="315">
        <f>LisäyksetVähennykset[[#This Row],[Lisäykset yhteensä ]]+LisäyksetVähennykset[[#This Row],[Vähennykset yhteensä ]]</f>
        <v>-390486.50454078952</v>
      </c>
      <c r="T268" s="119"/>
    </row>
    <row r="269" spans="1:20" s="51" customFormat="1" x14ac:dyDescent="0.25">
      <c r="A269" s="294">
        <v>857</v>
      </c>
      <c r="B269" s="294" t="s">
        <v>281</v>
      </c>
      <c r="C269" s="448">
        <v>-4428.0600000000004</v>
      </c>
      <c r="D269" s="136">
        <v>-4428.0600000000004</v>
      </c>
      <c r="E269" s="136">
        <v>-4428.0600000000004</v>
      </c>
      <c r="F269" s="136">
        <v>-4428.0600000000004</v>
      </c>
      <c r="G269" s="136">
        <v>-9975.2999999999993</v>
      </c>
      <c r="H269" s="136">
        <v>-121.65</v>
      </c>
      <c r="I269" s="136">
        <v>-47151.54</v>
      </c>
      <c r="J269" s="136">
        <v>-85040.125</v>
      </c>
      <c r="K269" s="136">
        <v>-3089.91</v>
      </c>
      <c r="L269" s="316">
        <f>SUM(LisäyksetVähennykset[[#This Row],[Kuntien yhdistymisavustus (-1,82 €/as)]:[Eläketukivähennys (-1,27 €/as)]])</f>
        <v>-163090.76500000001</v>
      </c>
      <c r="M269" s="302">
        <v>106862</v>
      </c>
      <c r="N269" s="38">
        <v>24017.81958437711</v>
      </c>
      <c r="O269" s="136">
        <v>218.97</v>
      </c>
      <c r="P269" s="136">
        <v>-9427.3269488064652</v>
      </c>
      <c r="Q269" s="136">
        <v>875.88</v>
      </c>
      <c r="R269" s="317">
        <f t="shared" si="6"/>
        <v>122547.34263557065</v>
      </c>
      <c r="S269" s="315">
        <f>LisäyksetVähennykset[[#This Row],[Lisäykset yhteensä ]]+LisäyksetVähennykset[[#This Row],[Vähennykset yhteensä ]]</f>
        <v>-40543.422364429367</v>
      </c>
      <c r="T269" s="119"/>
    </row>
    <row r="270" spans="1:20" s="51" customFormat="1" x14ac:dyDescent="0.25">
      <c r="A270" s="294">
        <v>858</v>
      </c>
      <c r="B270" s="294" t="s">
        <v>282</v>
      </c>
      <c r="C270" s="448">
        <v>-70585.06</v>
      </c>
      <c r="D270" s="136">
        <v>-70585.06</v>
      </c>
      <c r="E270" s="136">
        <v>-70585.06</v>
      </c>
      <c r="F270" s="136">
        <v>-70585.06</v>
      </c>
      <c r="G270" s="136">
        <v>-159010.29999999999</v>
      </c>
      <c r="H270" s="136">
        <v>-1939.15</v>
      </c>
      <c r="I270" s="136">
        <v>-751614.53999999992</v>
      </c>
      <c r="J270" s="136">
        <v>-1437373.7289499999</v>
      </c>
      <c r="K270" s="136">
        <v>-49254.41</v>
      </c>
      <c r="L270" s="316">
        <f>SUM(LisäyksetVähennykset[[#This Row],[Kuntien yhdistymisavustus (-1,82 €/as)]:[Eläketukivähennys (-1,27 €/as)]])</f>
        <v>-2681532.36895</v>
      </c>
      <c r="M270" s="302">
        <v>-232623</v>
      </c>
      <c r="N270" s="38">
        <v>-666280.60969842225</v>
      </c>
      <c r="O270" s="136">
        <v>3490.47</v>
      </c>
      <c r="P270" s="136">
        <v>-116473.72768283144</v>
      </c>
      <c r="Q270" s="136">
        <v>13961.88</v>
      </c>
      <c r="R270" s="317">
        <f t="shared" si="6"/>
        <v>-997924.98738125374</v>
      </c>
      <c r="S270" s="315">
        <f>LisäyksetVähennykset[[#This Row],[Lisäykset yhteensä ]]+LisäyksetVähennykset[[#This Row],[Vähennykset yhteensä ]]</f>
        <v>-3679457.3563312539</v>
      </c>
      <c r="T270" s="119"/>
    </row>
    <row r="271" spans="1:20" s="51" customFormat="1" x14ac:dyDescent="0.25">
      <c r="A271" s="294">
        <v>859</v>
      </c>
      <c r="B271" s="294" t="s">
        <v>283</v>
      </c>
      <c r="C271" s="448">
        <v>-12017.460000000001</v>
      </c>
      <c r="D271" s="136">
        <v>-12017.460000000001</v>
      </c>
      <c r="E271" s="136">
        <v>-12017.460000000001</v>
      </c>
      <c r="F271" s="136">
        <v>-12017.460000000001</v>
      </c>
      <c r="G271" s="136">
        <v>-27072.3</v>
      </c>
      <c r="H271" s="136">
        <v>-330.15000000000003</v>
      </c>
      <c r="I271" s="136">
        <v>-127966.14</v>
      </c>
      <c r="J271" s="136">
        <v>-97439.764999999999</v>
      </c>
      <c r="K271" s="136">
        <v>-8385.81</v>
      </c>
      <c r="L271" s="316">
        <f>SUM(LisäyksetVähennykset[[#This Row],[Kuntien yhdistymisavustus (-1,82 €/as)]:[Eläketukivähennys (-1,27 €/as)]])</f>
        <v>-309264.005</v>
      </c>
      <c r="M271" s="302">
        <v>-10589</v>
      </c>
      <c r="N271" s="38">
        <v>-6601.0243267416954</v>
      </c>
      <c r="O271" s="136">
        <v>594.27</v>
      </c>
      <c r="P271" s="136">
        <v>25509.634904605024</v>
      </c>
      <c r="Q271" s="136">
        <v>2377.08</v>
      </c>
      <c r="R271" s="317">
        <f t="shared" si="6"/>
        <v>11290.960577863329</v>
      </c>
      <c r="S271" s="315">
        <f>LisäyksetVähennykset[[#This Row],[Lisäykset yhteensä ]]+LisäyksetVähennykset[[#This Row],[Vähennykset yhteensä ]]</f>
        <v>-297973.04442213668</v>
      </c>
      <c r="T271" s="119"/>
    </row>
    <row r="272" spans="1:20" s="51" customFormat="1" x14ac:dyDescent="0.25">
      <c r="A272" s="294">
        <v>886</v>
      </c>
      <c r="B272" s="294" t="s">
        <v>284</v>
      </c>
      <c r="C272" s="448">
        <v>-23177.7</v>
      </c>
      <c r="D272" s="136">
        <v>-23177.7</v>
      </c>
      <c r="E272" s="136">
        <v>-23177.7</v>
      </c>
      <c r="F272" s="136">
        <v>-23177.7</v>
      </c>
      <c r="G272" s="136">
        <v>-52213.499999999993</v>
      </c>
      <c r="H272" s="136">
        <v>-636.75</v>
      </c>
      <c r="I272" s="136">
        <v>-246804.3</v>
      </c>
      <c r="J272" s="136">
        <v>-399152.97499999998</v>
      </c>
      <c r="K272" s="136">
        <v>-16173.45</v>
      </c>
      <c r="L272" s="316">
        <f>SUM(LisäyksetVähennykset[[#This Row],[Kuntien yhdistymisavustus (-1,82 €/as)]:[Eläketukivähennys (-1,27 €/as)]])</f>
        <v>-807691.77499999991</v>
      </c>
      <c r="M272" s="302">
        <v>74126</v>
      </c>
      <c r="N272" s="38">
        <v>-4173.1568920910358</v>
      </c>
      <c r="O272" s="136">
        <v>1146.1499999999999</v>
      </c>
      <c r="P272" s="136">
        <v>58794.594794029035</v>
      </c>
      <c r="Q272" s="136">
        <v>4584.5999999999995</v>
      </c>
      <c r="R272" s="317">
        <f t="shared" si="6"/>
        <v>134478.18790193798</v>
      </c>
      <c r="S272" s="315">
        <f>LisäyksetVähennykset[[#This Row],[Lisäykset yhteensä ]]+LisäyksetVähennykset[[#This Row],[Vähennykset yhteensä ]]</f>
        <v>-673213.58709806192</v>
      </c>
      <c r="T272" s="119"/>
    </row>
    <row r="273" spans="1:20" s="51" customFormat="1" x14ac:dyDescent="0.25">
      <c r="A273" s="294">
        <v>887</v>
      </c>
      <c r="B273" s="294" t="s">
        <v>285</v>
      </c>
      <c r="C273" s="448">
        <v>-8452.08</v>
      </c>
      <c r="D273" s="136">
        <v>-8452.08</v>
      </c>
      <c r="E273" s="136">
        <v>-8452.08</v>
      </c>
      <c r="F273" s="136">
        <v>-8452.08</v>
      </c>
      <c r="G273" s="136">
        <v>-19040.399999999998</v>
      </c>
      <c r="H273" s="136">
        <v>-232.20000000000002</v>
      </c>
      <c r="I273" s="136">
        <v>-90000.72</v>
      </c>
      <c r="J273" s="136">
        <v>-237526.7</v>
      </c>
      <c r="K273" s="136">
        <v>-5897.88</v>
      </c>
      <c r="L273" s="316">
        <f>SUM(LisäyksetVähennykset[[#This Row],[Kuntien yhdistymisavustus (-1,82 €/as)]:[Eläketukivähennys (-1,27 €/as)]])</f>
        <v>-386506.22000000003</v>
      </c>
      <c r="M273" s="302">
        <v>52063</v>
      </c>
      <c r="N273" s="38">
        <v>15813.880450855941</v>
      </c>
      <c r="O273" s="136">
        <v>417.96</v>
      </c>
      <c r="P273" s="136">
        <v>24462.031734294018</v>
      </c>
      <c r="Q273" s="136">
        <v>1671.84</v>
      </c>
      <c r="R273" s="317">
        <f t="shared" si="6"/>
        <v>94428.712185149954</v>
      </c>
      <c r="S273" s="315">
        <f>LisäyksetVähennykset[[#This Row],[Lisäykset yhteensä ]]+LisäyksetVähennykset[[#This Row],[Vähennykset yhteensä ]]</f>
        <v>-292077.50781485008</v>
      </c>
      <c r="T273" s="119"/>
    </row>
    <row r="274" spans="1:20" s="51" customFormat="1" x14ac:dyDescent="0.25">
      <c r="A274" s="294">
        <v>889</v>
      </c>
      <c r="B274" s="294" t="s">
        <v>286</v>
      </c>
      <c r="C274" s="448">
        <v>-4766.58</v>
      </c>
      <c r="D274" s="136">
        <v>-4766.58</v>
      </c>
      <c r="E274" s="136">
        <v>-4766.58</v>
      </c>
      <c r="F274" s="136">
        <v>-4766.58</v>
      </c>
      <c r="G274" s="136">
        <v>-10737.9</v>
      </c>
      <c r="H274" s="136">
        <v>-130.95000000000002</v>
      </c>
      <c r="I274" s="136">
        <v>-50756.219999999994</v>
      </c>
      <c r="J274" s="136">
        <v>-50335.9</v>
      </c>
      <c r="K274" s="136">
        <v>-3326.13</v>
      </c>
      <c r="L274" s="316">
        <f>SUM(LisäyksetVähennykset[[#This Row],[Kuntien yhdistymisavustus (-1,82 €/as)]:[Eläketukivähennys (-1,27 €/as)]])</f>
        <v>-134353.42000000001</v>
      </c>
      <c r="M274" s="302">
        <v>-7310</v>
      </c>
      <c r="N274" s="38">
        <v>-2570.9969102814794</v>
      </c>
      <c r="O274" s="136">
        <v>235.70999999999998</v>
      </c>
      <c r="P274" s="136">
        <v>-33440.505037031864</v>
      </c>
      <c r="Q274" s="136">
        <v>942.83999999999992</v>
      </c>
      <c r="R274" s="317">
        <f t="shared" si="6"/>
        <v>-42142.951947313348</v>
      </c>
      <c r="S274" s="315">
        <f>LisäyksetVähennykset[[#This Row],[Lisäykset yhteensä ]]+LisäyksetVähennykset[[#This Row],[Vähennykset yhteensä ]]</f>
        <v>-176496.37194731337</v>
      </c>
      <c r="T274" s="119"/>
    </row>
    <row r="275" spans="1:20" s="51" customFormat="1" x14ac:dyDescent="0.25">
      <c r="A275" s="294">
        <v>890</v>
      </c>
      <c r="B275" s="294" t="s">
        <v>287</v>
      </c>
      <c r="C275" s="448">
        <v>-2218.58</v>
      </c>
      <c r="D275" s="136">
        <v>-2218.58</v>
      </c>
      <c r="E275" s="136">
        <v>-2218.58</v>
      </c>
      <c r="F275" s="136">
        <v>-2218.58</v>
      </c>
      <c r="G275" s="136">
        <v>-4997.8999999999996</v>
      </c>
      <c r="H275" s="136">
        <v>-60.95</v>
      </c>
      <c r="I275" s="136">
        <v>-23624.219999999998</v>
      </c>
      <c r="J275" s="136">
        <v>-26304.62</v>
      </c>
      <c r="K275" s="136">
        <v>-1548.13</v>
      </c>
      <c r="L275" s="316">
        <f>SUM(LisäyksetVähennykset[[#This Row],[Kuntien yhdistymisavustus (-1,82 €/as)]:[Eläketukivähennys (-1,27 €/as)]])</f>
        <v>-65410.139999999992</v>
      </c>
      <c r="M275" s="302">
        <v>32233</v>
      </c>
      <c r="N275" s="38">
        <v>295977.30180672323</v>
      </c>
      <c r="O275" s="136">
        <v>109.71</v>
      </c>
      <c r="P275" s="136">
        <v>10935.00820648672</v>
      </c>
      <c r="Q275" s="136">
        <v>438.84</v>
      </c>
      <c r="R275" s="317">
        <f t="shared" si="6"/>
        <v>339693.86001320998</v>
      </c>
      <c r="S275" s="315">
        <f>LisäyksetVähennykset[[#This Row],[Lisäykset yhteensä ]]+LisäyksetVähennykset[[#This Row],[Vähennykset yhteensä ]]</f>
        <v>274283.72001320997</v>
      </c>
      <c r="T275" s="119"/>
    </row>
    <row r="276" spans="1:20" s="51" customFormat="1" x14ac:dyDescent="0.25">
      <c r="A276" s="294">
        <v>892</v>
      </c>
      <c r="B276" s="294" t="s">
        <v>288</v>
      </c>
      <c r="C276" s="448">
        <v>-6635.72</v>
      </c>
      <c r="D276" s="136">
        <v>-6635.72</v>
      </c>
      <c r="E276" s="136">
        <v>-6635.72</v>
      </c>
      <c r="F276" s="136">
        <v>-6635.72</v>
      </c>
      <c r="G276" s="136">
        <v>-14948.599999999999</v>
      </c>
      <c r="H276" s="136">
        <v>-182.3</v>
      </c>
      <c r="I276" s="136">
        <v>-70659.48</v>
      </c>
      <c r="J276" s="136">
        <v>-89598.934999999998</v>
      </c>
      <c r="K276" s="136">
        <v>-4630.42</v>
      </c>
      <c r="L276" s="316">
        <f>SUM(LisäyksetVähennykset[[#This Row],[Kuntien yhdistymisavustus (-1,82 €/as)]:[Eläketukivähennys (-1,27 €/as)]])</f>
        <v>-206562.61500000002</v>
      </c>
      <c r="M276" s="302">
        <v>67444</v>
      </c>
      <c r="N276" s="38">
        <v>63468.469384536147</v>
      </c>
      <c r="O276" s="136">
        <v>328.14</v>
      </c>
      <c r="P276" s="136">
        <v>12574.744612850551</v>
      </c>
      <c r="Q276" s="136">
        <v>1312.56</v>
      </c>
      <c r="R276" s="317">
        <f t="shared" si="6"/>
        <v>145127.9139973867</v>
      </c>
      <c r="S276" s="315">
        <f>LisäyksetVähennykset[[#This Row],[Lisäykset yhteensä ]]+LisäyksetVähennykset[[#This Row],[Vähennykset yhteensä ]]</f>
        <v>-61434.701002613321</v>
      </c>
      <c r="T276" s="119"/>
    </row>
    <row r="277" spans="1:20" s="51" customFormat="1" x14ac:dyDescent="0.25">
      <c r="A277" s="294">
        <v>893</v>
      </c>
      <c r="B277" s="294" t="s">
        <v>289</v>
      </c>
      <c r="C277" s="448">
        <v>-13611.78</v>
      </c>
      <c r="D277" s="136">
        <v>-13611.78</v>
      </c>
      <c r="E277" s="136">
        <v>-13611.78</v>
      </c>
      <c r="F277" s="136">
        <v>-13611.78</v>
      </c>
      <c r="G277" s="136">
        <v>-30663.899999999998</v>
      </c>
      <c r="H277" s="136">
        <v>-373.95000000000005</v>
      </c>
      <c r="I277" s="136">
        <v>-144943.01999999999</v>
      </c>
      <c r="J277" s="136">
        <v>-90791.175000000003</v>
      </c>
      <c r="K277" s="136">
        <v>-9498.33</v>
      </c>
      <c r="L277" s="316">
        <f>SUM(LisäyksetVähennykset[[#This Row],[Kuntien yhdistymisavustus (-1,82 €/as)]:[Eläketukivähennys (-1,27 €/as)]])</f>
        <v>-330717.495</v>
      </c>
      <c r="M277" s="302">
        <v>-69710</v>
      </c>
      <c r="N277" s="38">
        <v>113972.07233760692</v>
      </c>
      <c r="O277" s="136">
        <v>673.11</v>
      </c>
      <c r="P277" s="136">
        <v>-162023.92617344484</v>
      </c>
      <c r="Q277" s="136">
        <v>2692.44</v>
      </c>
      <c r="R277" s="317">
        <f t="shared" si="6"/>
        <v>-114396.30383583791</v>
      </c>
      <c r="S277" s="315">
        <f>LisäyksetVähennykset[[#This Row],[Lisäykset yhteensä ]]+LisäyksetVähennykset[[#This Row],[Vähennykset yhteensä ]]</f>
        <v>-445113.79883583792</v>
      </c>
      <c r="T277" s="119"/>
    </row>
    <row r="278" spans="1:20" s="51" customFormat="1" x14ac:dyDescent="0.25">
      <c r="A278" s="294">
        <v>895</v>
      </c>
      <c r="B278" s="294" t="s">
        <v>290</v>
      </c>
      <c r="C278" s="448">
        <v>-27987.960000000003</v>
      </c>
      <c r="D278" s="136">
        <v>-27987.960000000003</v>
      </c>
      <c r="E278" s="136">
        <v>-27987.960000000003</v>
      </c>
      <c r="F278" s="136">
        <v>-27987.960000000003</v>
      </c>
      <c r="G278" s="136">
        <v>-63049.799999999996</v>
      </c>
      <c r="H278" s="136">
        <v>-768.90000000000009</v>
      </c>
      <c r="I278" s="136">
        <v>-298025.63999999996</v>
      </c>
      <c r="J278" s="136">
        <v>-560099.31015000003</v>
      </c>
      <c r="K278" s="136">
        <v>-19530.060000000001</v>
      </c>
      <c r="L278" s="316">
        <f>SUM(LisäyksetVähennykset[[#This Row],[Kuntien yhdistymisavustus (-1,82 €/as)]:[Eläketukivähennys (-1,27 €/as)]])</f>
        <v>-1053425.55015</v>
      </c>
      <c r="M278" s="302">
        <v>166575</v>
      </c>
      <c r="N278" s="38">
        <v>-127042.48566932231</v>
      </c>
      <c r="O278" s="136">
        <v>1384.02</v>
      </c>
      <c r="P278" s="136">
        <v>-91472.687004695224</v>
      </c>
      <c r="Q278" s="136">
        <v>5536.08</v>
      </c>
      <c r="R278" s="317">
        <f t="shared" si="6"/>
        <v>-45020.072674017538</v>
      </c>
      <c r="S278" s="315">
        <f>LisäyksetVähennykset[[#This Row],[Lisäykset yhteensä ]]+LisäyksetVähennykset[[#This Row],[Vähennykset yhteensä ]]</f>
        <v>-1098445.6228240177</v>
      </c>
      <c r="T278" s="119"/>
    </row>
    <row r="279" spans="1:20" s="51" customFormat="1" x14ac:dyDescent="0.25">
      <c r="A279" s="294">
        <v>905</v>
      </c>
      <c r="B279" s="294" t="s">
        <v>291</v>
      </c>
      <c r="C279" s="448">
        <v>-122942.82</v>
      </c>
      <c r="D279" s="136">
        <v>-122942.82</v>
      </c>
      <c r="E279" s="136">
        <v>-122942.82</v>
      </c>
      <c r="F279" s="136">
        <v>-122942.82</v>
      </c>
      <c r="G279" s="136">
        <v>-276959.09999999998</v>
      </c>
      <c r="H279" s="136">
        <v>-3377.55</v>
      </c>
      <c r="I279" s="136">
        <v>-1309138.3799999999</v>
      </c>
      <c r="J279" s="136">
        <v>-4086212.0853499998</v>
      </c>
      <c r="K279" s="136">
        <v>-85789.77</v>
      </c>
      <c r="L279" s="316">
        <f>SUM(LisäyksetVähennykset[[#This Row],[Kuntien yhdistymisavustus (-1,82 €/as)]:[Eläketukivähennys (-1,27 €/as)]])</f>
        <v>-6253248.1653499994</v>
      </c>
      <c r="M279" s="302">
        <v>-766334</v>
      </c>
      <c r="N279" s="38">
        <v>274345.07104651257</v>
      </c>
      <c r="O279" s="136">
        <v>6079.59</v>
      </c>
      <c r="P279" s="136">
        <v>-840885.28100737871</v>
      </c>
      <c r="Q279" s="136">
        <v>24318.36</v>
      </c>
      <c r="R279" s="317">
        <f t="shared" si="6"/>
        <v>-1302476.2599608661</v>
      </c>
      <c r="S279" s="315">
        <f>LisäyksetVähennykset[[#This Row],[Lisäykset yhteensä ]]+LisäyksetVähennykset[[#This Row],[Vähennykset yhteensä ]]</f>
        <v>-7555724.425310865</v>
      </c>
      <c r="T279" s="119"/>
    </row>
    <row r="280" spans="1:20" s="51" customFormat="1" x14ac:dyDescent="0.25">
      <c r="A280" s="294">
        <v>908</v>
      </c>
      <c r="B280" s="294" t="s">
        <v>292</v>
      </c>
      <c r="C280" s="448">
        <v>-37792.300000000003</v>
      </c>
      <c r="D280" s="136">
        <v>-37792.300000000003</v>
      </c>
      <c r="E280" s="136">
        <v>-37792.300000000003</v>
      </c>
      <c r="F280" s="136">
        <v>-37792.300000000003</v>
      </c>
      <c r="G280" s="136">
        <v>-85136.499999999985</v>
      </c>
      <c r="H280" s="136">
        <v>-1038.25</v>
      </c>
      <c r="I280" s="136">
        <v>-402425.69999999995</v>
      </c>
      <c r="J280" s="136">
        <v>-980007.21125000005</v>
      </c>
      <c r="K280" s="136">
        <v>-26371.55</v>
      </c>
      <c r="L280" s="316">
        <f>SUM(LisäyksetVähennykset[[#This Row],[Kuntien yhdistymisavustus (-1,82 €/as)]:[Eläketukivähennys (-1,27 €/as)]])</f>
        <v>-1646148.4112500001</v>
      </c>
      <c r="M280" s="302">
        <v>606941</v>
      </c>
      <c r="N280" s="38">
        <v>29654.960622604936</v>
      </c>
      <c r="O280" s="136">
        <v>1868.85</v>
      </c>
      <c r="P280" s="136">
        <v>113355.31144835742</v>
      </c>
      <c r="Q280" s="136">
        <v>7475.4</v>
      </c>
      <c r="R280" s="317">
        <f t="shared" si="6"/>
        <v>759295.52207096235</v>
      </c>
      <c r="S280" s="315">
        <f>LisäyksetVähennykset[[#This Row],[Lisäykset yhteensä ]]+LisäyksetVähennykset[[#This Row],[Vähennykset yhteensä ]]</f>
        <v>-886852.88917903777</v>
      </c>
      <c r="T280" s="119"/>
    </row>
    <row r="281" spans="1:20" s="51" customFormat="1" x14ac:dyDescent="0.25">
      <c r="A281" s="294">
        <v>915</v>
      </c>
      <c r="B281" s="294" t="s">
        <v>293</v>
      </c>
      <c r="C281" s="448">
        <v>-36905.96</v>
      </c>
      <c r="D281" s="136">
        <v>-36905.96</v>
      </c>
      <c r="E281" s="136">
        <v>-36905.96</v>
      </c>
      <c r="F281" s="136">
        <v>-36905.96</v>
      </c>
      <c r="G281" s="136">
        <v>-83139.799999999988</v>
      </c>
      <c r="H281" s="136">
        <v>-1013.9000000000001</v>
      </c>
      <c r="I281" s="136">
        <v>-392987.63999999996</v>
      </c>
      <c r="J281" s="136">
        <v>-1329053.2424999999</v>
      </c>
      <c r="K281" s="136">
        <v>-25753.06</v>
      </c>
      <c r="L281" s="316">
        <f>SUM(LisäyksetVähennykset[[#This Row],[Kuntien yhdistymisavustus (-1,82 €/as)]:[Eläketukivähennys (-1,27 €/as)]])</f>
        <v>-1979571.4824999999</v>
      </c>
      <c r="M281" s="302">
        <v>496889</v>
      </c>
      <c r="N281" s="38">
        <v>-27351.97135592252</v>
      </c>
      <c r="O281" s="136">
        <v>1825.02</v>
      </c>
      <c r="P281" s="136">
        <v>208764.35289750661</v>
      </c>
      <c r="Q281" s="136">
        <v>7300.08</v>
      </c>
      <c r="R281" s="317">
        <f t="shared" si="6"/>
        <v>687426.48154158413</v>
      </c>
      <c r="S281" s="315">
        <f>LisäyksetVähennykset[[#This Row],[Lisäykset yhteensä ]]+LisäyksetVähennykset[[#This Row],[Vähennykset yhteensä ]]</f>
        <v>-1292145.0009584157</v>
      </c>
      <c r="T281" s="119"/>
    </row>
    <row r="282" spans="1:20" s="51" customFormat="1" x14ac:dyDescent="0.25">
      <c r="A282" s="294">
        <v>918</v>
      </c>
      <c r="B282" s="294" t="s">
        <v>294</v>
      </c>
      <c r="C282" s="448">
        <v>-4171.4400000000005</v>
      </c>
      <c r="D282" s="136">
        <v>-4171.4400000000005</v>
      </c>
      <c r="E282" s="136">
        <v>-4171.4400000000005</v>
      </c>
      <c r="F282" s="136">
        <v>-4171.4400000000005</v>
      </c>
      <c r="G282" s="136">
        <v>-9397.1999999999989</v>
      </c>
      <c r="H282" s="136">
        <v>-114.60000000000001</v>
      </c>
      <c r="I282" s="136">
        <v>-44418.96</v>
      </c>
      <c r="J282" s="136">
        <v>-78658.615000000005</v>
      </c>
      <c r="K282" s="136">
        <v>-2910.84</v>
      </c>
      <c r="L282" s="316">
        <f>SUM(LisäyksetVähennykset[[#This Row],[Kuntien yhdistymisavustus (-1,82 €/as)]:[Eläketukivähennys (-1,27 €/as)]])</f>
        <v>-152185.97500000001</v>
      </c>
      <c r="M282" s="302">
        <v>-27273</v>
      </c>
      <c r="N282" s="38">
        <v>4954.2125695180148</v>
      </c>
      <c r="O282" s="136">
        <v>206.28</v>
      </c>
      <c r="P282" s="136">
        <v>-2681.9647554392523</v>
      </c>
      <c r="Q282" s="136">
        <v>825.12</v>
      </c>
      <c r="R282" s="317">
        <f t="shared" si="6"/>
        <v>-23969.352185921238</v>
      </c>
      <c r="S282" s="315">
        <f>LisäyksetVähennykset[[#This Row],[Lisäykset yhteensä ]]+LisäyksetVähennykset[[#This Row],[Vähennykset yhteensä ]]</f>
        <v>-176155.32718592125</v>
      </c>
      <c r="T282" s="119"/>
    </row>
    <row r="283" spans="1:20" s="51" customFormat="1" x14ac:dyDescent="0.25">
      <c r="A283" s="294">
        <v>921</v>
      </c>
      <c r="B283" s="294" t="s">
        <v>295</v>
      </c>
      <c r="C283" s="448">
        <v>-3589.04</v>
      </c>
      <c r="D283" s="136">
        <v>-3589.04</v>
      </c>
      <c r="E283" s="136">
        <v>-3589.04</v>
      </c>
      <c r="F283" s="136">
        <v>-3589.04</v>
      </c>
      <c r="G283" s="136">
        <v>-8085.1999999999989</v>
      </c>
      <c r="H283" s="136">
        <v>-98.600000000000009</v>
      </c>
      <c r="I283" s="136">
        <v>-38217.360000000001</v>
      </c>
      <c r="J283" s="136">
        <v>-44231.313750000001</v>
      </c>
      <c r="K283" s="136">
        <v>-2504.44</v>
      </c>
      <c r="L283" s="316">
        <f>SUM(LisäyksetVähennykset[[#This Row],[Kuntien yhdistymisavustus (-1,82 €/as)]:[Eläketukivähennys (-1,27 €/as)]])</f>
        <v>-107493.07375000001</v>
      </c>
      <c r="M283" s="302">
        <v>-66078</v>
      </c>
      <c r="N283" s="38">
        <v>186918.53762630746</v>
      </c>
      <c r="O283" s="136">
        <v>177.48</v>
      </c>
      <c r="P283" s="136">
        <v>-6743.0523239666945</v>
      </c>
      <c r="Q283" s="136">
        <v>709.92</v>
      </c>
      <c r="R283" s="317">
        <f t="shared" si="6"/>
        <v>114984.88530234076</v>
      </c>
      <c r="S283" s="315">
        <f>LisäyksetVähennykset[[#This Row],[Lisäykset yhteensä ]]+LisäyksetVähennykset[[#This Row],[Vähennykset yhteensä ]]</f>
        <v>7491.8115523407469</v>
      </c>
      <c r="T283" s="119"/>
    </row>
    <row r="284" spans="1:20" s="51" customFormat="1" x14ac:dyDescent="0.25">
      <c r="A284" s="294">
        <v>922</v>
      </c>
      <c r="B284" s="294" t="s">
        <v>296</v>
      </c>
      <c r="C284" s="448">
        <v>-7947.9400000000005</v>
      </c>
      <c r="D284" s="136">
        <v>-7947.9400000000005</v>
      </c>
      <c r="E284" s="136">
        <v>-7947.9400000000005</v>
      </c>
      <c r="F284" s="136">
        <v>-7947.9400000000005</v>
      </c>
      <c r="G284" s="136">
        <v>-17904.699999999997</v>
      </c>
      <c r="H284" s="136">
        <v>-218.35000000000002</v>
      </c>
      <c r="I284" s="136">
        <v>-84632.459999999992</v>
      </c>
      <c r="J284" s="136">
        <v>-77201.23</v>
      </c>
      <c r="K284" s="136">
        <v>-5546.09</v>
      </c>
      <c r="L284" s="316">
        <f>SUM(LisäyksetVähennykset[[#This Row],[Kuntien yhdistymisavustus (-1,82 €/as)]:[Eläketukivähennys (-1,27 €/as)]])</f>
        <v>-217294.59</v>
      </c>
      <c r="M284" s="302">
        <v>7844</v>
      </c>
      <c r="N284" s="38">
        <v>-17408.788966968656</v>
      </c>
      <c r="O284" s="136">
        <v>393.03</v>
      </c>
      <c r="P284" s="136">
        <v>12771.239554456046</v>
      </c>
      <c r="Q284" s="136">
        <v>1572.12</v>
      </c>
      <c r="R284" s="317">
        <f t="shared" si="6"/>
        <v>5171.6005874873908</v>
      </c>
      <c r="S284" s="315">
        <f>LisäyksetVähennykset[[#This Row],[Lisäykset yhteensä ]]+LisäyksetVähennykset[[#This Row],[Vähennykset yhteensä ]]</f>
        <v>-212122.9894125126</v>
      </c>
      <c r="T284" s="119"/>
    </row>
    <row r="285" spans="1:20" s="51" customFormat="1" x14ac:dyDescent="0.25">
      <c r="A285" s="294">
        <v>924</v>
      </c>
      <c r="B285" s="294" t="s">
        <v>297</v>
      </c>
      <c r="C285" s="448">
        <v>-5578.3</v>
      </c>
      <c r="D285" s="136">
        <v>-5578.3</v>
      </c>
      <c r="E285" s="136">
        <v>-5578.3</v>
      </c>
      <c r="F285" s="136">
        <v>-5578.3</v>
      </c>
      <c r="G285" s="136">
        <v>-12566.499999999998</v>
      </c>
      <c r="H285" s="136">
        <v>-153.25</v>
      </c>
      <c r="I285" s="136">
        <v>-59399.7</v>
      </c>
      <c r="J285" s="136">
        <v>-41606.629999999997</v>
      </c>
      <c r="K285" s="136">
        <v>-3892.55</v>
      </c>
      <c r="L285" s="316">
        <f>SUM(LisäyksetVähennykset[[#This Row],[Kuntien yhdistymisavustus (-1,82 €/as)]:[Eläketukivähennys (-1,27 €/as)]])</f>
        <v>-139931.82999999999</v>
      </c>
      <c r="M285" s="302">
        <v>-2352</v>
      </c>
      <c r="N285" s="38">
        <v>96922.8365674261</v>
      </c>
      <c r="O285" s="136">
        <v>275.84999999999997</v>
      </c>
      <c r="P285" s="136">
        <v>-21589.971063933001</v>
      </c>
      <c r="Q285" s="136">
        <v>1103.3999999999999</v>
      </c>
      <c r="R285" s="317">
        <f t="shared" si="6"/>
        <v>74360.1155034931</v>
      </c>
      <c r="S285" s="315">
        <f>LisäyksetVähennykset[[#This Row],[Lisäykset yhteensä ]]+LisäyksetVähennykset[[#This Row],[Vähennykset yhteensä ]]</f>
        <v>-65571.714496506887</v>
      </c>
      <c r="T285" s="119"/>
    </row>
    <row r="286" spans="1:20" s="51" customFormat="1" x14ac:dyDescent="0.25">
      <c r="A286" s="294">
        <v>925</v>
      </c>
      <c r="B286" s="294" t="s">
        <v>298</v>
      </c>
      <c r="C286" s="448">
        <v>-6410.04</v>
      </c>
      <c r="D286" s="136">
        <v>-6410.04</v>
      </c>
      <c r="E286" s="136">
        <v>-6410.04</v>
      </c>
      <c r="F286" s="136">
        <v>-6410.04</v>
      </c>
      <c r="G286" s="136">
        <v>-14440.199999999999</v>
      </c>
      <c r="H286" s="136">
        <v>-176.10000000000002</v>
      </c>
      <c r="I286" s="136">
        <v>-68256.36</v>
      </c>
      <c r="J286" s="136">
        <v>-71305.455000000002</v>
      </c>
      <c r="K286" s="136">
        <v>-4472.9400000000005</v>
      </c>
      <c r="L286" s="316">
        <f>SUM(LisäyksetVähennykset[[#This Row],[Kuntien yhdistymisavustus (-1,82 €/as)]:[Eläketukivähennys (-1,27 €/as)]])</f>
        <v>-184291.21500000003</v>
      </c>
      <c r="M286" s="302">
        <v>81614</v>
      </c>
      <c r="N286" s="38">
        <v>104347.35000475124</v>
      </c>
      <c r="O286" s="136">
        <v>316.97999999999996</v>
      </c>
      <c r="P286" s="136">
        <v>-60398.975403779266</v>
      </c>
      <c r="Q286" s="136">
        <v>1267.9199999999998</v>
      </c>
      <c r="R286" s="317">
        <f t="shared" si="6"/>
        <v>127147.27460097197</v>
      </c>
      <c r="S286" s="315">
        <f>LisäyksetVähennykset[[#This Row],[Lisäykset yhteensä ]]+LisäyksetVähennykset[[#This Row],[Vähennykset yhteensä ]]</f>
        <v>-57143.940399028055</v>
      </c>
      <c r="T286" s="119"/>
    </row>
    <row r="287" spans="1:20" s="51" customFormat="1" x14ac:dyDescent="0.25">
      <c r="A287" s="294">
        <v>927</v>
      </c>
      <c r="B287" s="294" t="s">
        <v>299</v>
      </c>
      <c r="C287" s="448">
        <v>-53071.200000000004</v>
      </c>
      <c r="D287" s="136">
        <v>-53071.200000000004</v>
      </c>
      <c r="E287" s="136">
        <v>-53071.200000000004</v>
      </c>
      <c r="F287" s="136">
        <v>-53071.200000000004</v>
      </c>
      <c r="G287" s="136">
        <v>-119555.99999999999</v>
      </c>
      <c r="H287" s="136">
        <v>-1458</v>
      </c>
      <c r="I287" s="136">
        <v>-565120.79999999993</v>
      </c>
      <c r="J287" s="136">
        <v>-1681632.0274499999</v>
      </c>
      <c r="K287" s="136">
        <v>-37033.199999999997</v>
      </c>
      <c r="L287" s="316">
        <f>SUM(LisäyksetVähennykset[[#This Row],[Kuntien yhdistymisavustus (-1,82 €/as)]:[Eläketukivähennys (-1,27 €/as)]])</f>
        <v>-2617084.8274499997</v>
      </c>
      <c r="M287" s="302">
        <v>-203115</v>
      </c>
      <c r="N287" s="38">
        <v>94447.855535522103</v>
      </c>
      <c r="O287" s="136">
        <v>2624.4</v>
      </c>
      <c r="P287" s="136">
        <v>111420.98224633394</v>
      </c>
      <c r="Q287" s="136">
        <v>10497.6</v>
      </c>
      <c r="R287" s="317">
        <f t="shared" si="6"/>
        <v>15875.837781856035</v>
      </c>
      <c r="S287" s="315">
        <f>LisäyksetVähennykset[[#This Row],[Lisäykset yhteensä ]]+LisäyksetVähennykset[[#This Row],[Vähennykset yhteensä ]]</f>
        <v>-2601208.9896681439</v>
      </c>
      <c r="T287" s="119"/>
    </row>
    <row r="288" spans="1:20" s="51" customFormat="1" x14ac:dyDescent="0.25">
      <c r="A288" s="294">
        <v>931</v>
      </c>
      <c r="B288" s="294" t="s">
        <v>300</v>
      </c>
      <c r="C288" s="448">
        <v>-11096.54</v>
      </c>
      <c r="D288" s="136">
        <v>-11096.54</v>
      </c>
      <c r="E288" s="136">
        <v>-11096.54</v>
      </c>
      <c r="F288" s="136">
        <v>-11096.54</v>
      </c>
      <c r="G288" s="136">
        <v>-24997.699999999997</v>
      </c>
      <c r="H288" s="136">
        <v>-304.85000000000002</v>
      </c>
      <c r="I288" s="136">
        <v>-118159.86</v>
      </c>
      <c r="J288" s="136">
        <v>-300602.90999999997</v>
      </c>
      <c r="K288" s="136">
        <v>-7743.1900000000005</v>
      </c>
      <c r="L288" s="316">
        <f>SUM(LisäyksetVähennykset[[#This Row],[Kuntien yhdistymisavustus (-1,82 €/as)]:[Eläketukivähennys (-1,27 €/as)]])</f>
        <v>-496194.67</v>
      </c>
      <c r="M288" s="302">
        <v>142346</v>
      </c>
      <c r="N288" s="38">
        <v>-29884.024469129741</v>
      </c>
      <c r="O288" s="136">
        <v>548.73</v>
      </c>
      <c r="P288" s="136">
        <v>-16942.308781795873</v>
      </c>
      <c r="Q288" s="136">
        <v>2194.92</v>
      </c>
      <c r="R288" s="317">
        <f t="shared" si="6"/>
        <v>98263.31674907438</v>
      </c>
      <c r="S288" s="315">
        <f>LisäyksetVähennykset[[#This Row],[Lisäykset yhteensä ]]+LisäyksetVähennykset[[#This Row],[Vähennykset yhteensä ]]</f>
        <v>-397931.3532509256</v>
      </c>
      <c r="T288" s="119"/>
    </row>
    <row r="289" spans="1:20" s="51" customFormat="1" x14ac:dyDescent="0.25">
      <c r="A289" s="294">
        <v>934</v>
      </c>
      <c r="B289" s="294" t="s">
        <v>301</v>
      </c>
      <c r="C289" s="448">
        <v>-5066.88</v>
      </c>
      <c r="D289" s="136">
        <v>-5066.88</v>
      </c>
      <c r="E289" s="136">
        <v>-5066.88</v>
      </c>
      <c r="F289" s="136">
        <v>-5066.88</v>
      </c>
      <c r="G289" s="136">
        <v>-11414.4</v>
      </c>
      <c r="H289" s="136">
        <v>-139.20000000000002</v>
      </c>
      <c r="I289" s="136">
        <v>-53953.919999999998</v>
      </c>
      <c r="J289" s="136">
        <v>-47381.415000000001</v>
      </c>
      <c r="K289" s="136">
        <v>-3535.68</v>
      </c>
      <c r="L289" s="316">
        <f>SUM(LisäyksetVähennykset[[#This Row],[Kuntien yhdistymisavustus (-1,82 €/as)]:[Eläketukivähennys (-1,27 €/as)]])</f>
        <v>-136692.13499999998</v>
      </c>
      <c r="M289" s="302">
        <v>-23874</v>
      </c>
      <c r="N289" s="38">
        <v>62305.717786749825</v>
      </c>
      <c r="O289" s="136">
        <v>250.56</v>
      </c>
      <c r="P289" s="136">
        <v>5686.6542163041777</v>
      </c>
      <c r="Q289" s="136">
        <v>1002.24</v>
      </c>
      <c r="R289" s="317">
        <f t="shared" si="6"/>
        <v>45371.172003053995</v>
      </c>
      <c r="S289" s="315">
        <f>LisäyksetVähennykset[[#This Row],[Lisäykset yhteensä ]]+LisäyksetVähennykset[[#This Row],[Vähennykset yhteensä ]]</f>
        <v>-91320.962996945978</v>
      </c>
      <c r="T289" s="119"/>
    </row>
    <row r="290" spans="1:20" s="51" customFormat="1" x14ac:dyDescent="0.25">
      <c r="A290" s="294">
        <v>935</v>
      </c>
      <c r="B290" s="294" t="s">
        <v>302</v>
      </c>
      <c r="C290" s="448">
        <v>-5618.34</v>
      </c>
      <c r="D290" s="136">
        <v>-5618.34</v>
      </c>
      <c r="E290" s="136">
        <v>-5618.34</v>
      </c>
      <c r="F290" s="136">
        <v>-5618.34</v>
      </c>
      <c r="G290" s="136">
        <v>-12656.699999999999</v>
      </c>
      <c r="H290" s="136">
        <v>-154.35000000000002</v>
      </c>
      <c r="I290" s="136">
        <v>-59826.06</v>
      </c>
      <c r="J290" s="136">
        <v>-88424.15</v>
      </c>
      <c r="K290" s="136">
        <v>-3920.4900000000002</v>
      </c>
      <c r="L290" s="316">
        <f>SUM(LisäyksetVähennykset[[#This Row],[Kuntien yhdistymisavustus (-1,82 €/as)]:[Eläketukivähennys (-1,27 €/as)]])</f>
        <v>-187455.11</v>
      </c>
      <c r="M290" s="302">
        <v>-36833</v>
      </c>
      <c r="N290" s="38">
        <v>62997.892044780776</v>
      </c>
      <c r="O290" s="136">
        <v>277.83</v>
      </c>
      <c r="P290" s="136">
        <v>-19355.542479651456</v>
      </c>
      <c r="Q290" s="136">
        <v>1111.32</v>
      </c>
      <c r="R290" s="317">
        <f t="shared" si="6"/>
        <v>8198.4995651293211</v>
      </c>
      <c r="S290" s="315">
        <f>LisäyksetVähennykset[[#This Row],[Lisäykset yhteensä ]]+LisäyksetVähennykset[[#This Row],[Vähennykset yhteensä ]]</f>
        <v>-179256.61043487067</v>
      </c>
      <c r="T290" s="119"/>
    </row>
    <row r="291" spans="1:20" s="51" customFormat="1" x14ac:dyDescent="0.25">
      <c r="A291" s="294">
        <v>936</v>
      </c>
      <c r="B291" s="294" t="s">
        <v>303</v>
      </c>
      <c r="C291" s="448">
        <v>-11848.2</v>
      </c>
      <c r="D291" s="136">
        <v>-11848.2</v>
      </c>
      <c r="E291" s="136">
        <v>-11848.2</v>
      </c>
      <c r="F291" s="136">
        <v>-11848.2</v>
      </c>
      <c r="G291" s="136">
        <v>-26690.999999999996</v>
      </c>
      <c r="H291" s="136">
        <v>-325.5</v>
      </c>
      <c r="I291" s="136">
        <v>-126163.79999999999</v>
      </c>
      <c r="J291" s="136">
        <v>-223742.49</v>
      </c>
      <c r="K291" s="136">
        <v>-8267.7000000000007</v>
      </c>
      <c r="L291" s="316">
        <f>SUM(LisäyksetVähennykset[[#This Row],[Kuntien yhdistymisavustus (-1,82 €/as)]:[Eläketukivähennys (-1,27 €/as)]])</f>
        <v>-432583.29</v>
      </c>
      <c r="M291" s="302">
        <v>-107812</v>
      </c>
      <c r="N291" s="38">
        <v>46812.20847382769</v>
      </c>
      <c r="O291" s="136">
        <v>585.9</v>
      </c>
      <c r="P291" s="136">
        <v>-42040.315181500489</v>
      </c>
      <c r="Q291" s="136">
        <v>2343.6</v>
      </c>
      <c r="R291" s="317">
        <f t="shared" si="6"/>
        <v>-100110.60670767279</v>
      </c>
      <c r="S291" s="315">
        <f>LisäyksetVähennykset[[#This Row],[Lisäykset yhteensä ]]+LisäyksetVähennykset[[#This Row],[Vähennykset yhteensä ]]</f>
        <v>-532693.89670767274</v>
      </c>
      <c r="T291" s="119"/>
    </row>
    <row r="292" spans="1:20" s="51" customFormat="1" x14ac:dyDescent="0.25">
      <c r="A292" s="294">
        <v>946</v>
      </c>
      <c r="B292" s="294" t="s">
        <v>304</v>
      </c>
      <c r="C292" s="448">
        <v>-11626.16</v>
      </c>
      <c r="D292" s="136">
        <v>-11626.16</v>
      </c>
      <c r="E292" s="136">
        <v>-11626.16</v>
      </c>
      <c r="F292" s="136">
        <v>-11626.16</v>
      </c>
      <c r="G292" s="136">
        <v>-26190.799999999999</v>
      </c>
      <c r="H292" s="136">
        <v>-319.40000000000003</v>
      </c>
      <c r="I292" s="136">
        <v>-123799.43999999999</v>
      </c>
      <c r="J292" s="136">
        <v>-94989.13</v>
      </c>
      <c r="K292" s="136">
        <v>-8112.76</v>
      </c>
      <c r="L292" s="316">
        <f>SUM(LisäyksetVähennykset[[#This Row],[Kuntien yhdistymisavustus (-1,82 €/as)]:[Eläketukivähennys (-1,27 €/as)]])</f>
        <v>-299916.17</v>
      </c>
      <c r="M292" s="302">
        <v>-66992</v>
      </c>
      <c r="N292" s="38">
        <v>511241.87484688405</v>
      </c>
      <c r="O292" s="136">
        <v>574.91999999999996</v>
      </c>
      <c r="P292" s="136">
        <v>-79550.505913508605</v>
      </c>
      <c r="Q292" s="136">
        <v>2299.6799999999998</v>
      </c>
      <c r="R292" s="317">
        <f t="shared" si="6"/>
        <v>367573.96893337544</v>
      </c>
      <c r="S292" s="315">
        <f>LisäyksetVähennykset[[#This Row],[Lisäykset yhteensä ]]+LisäyksetVähennykset[[#This Row],[Vähennykset yhteensä ]]</f>
        <v>67657.798933375452</v>
      </c>
      <c r="T292" s="119"/>
    </row>
    <row r="293" spans="1:20" s="51" customFormat="1" x14ac:dyDescent="0.25">
      <c r="A293" s="294">
        <v>976</v>
      </c>
      <c r="B293" s="294" t="s">
        <v>305</v>
      </c>
      <c r="C293" s="448">
        <v>-7079.8</v>
      </c>
      <c r="D293" s="136">
        <v>-7079.8</v>
      </c>
      <c r="E293" s="136">
        <v>-7079.8</v>
      </c>
      <c r="F293" s="136">
        <v>-7079.8</v>
      </c>
      <c r="G293" s="136">
        <v>-15948.999999999998</v>
      </c>
      <c r="H293" s="136">
        <v>-194.5</v>
      </c>
      <c r="I293" s="136">
        <v>-75388.2</v>
      </c>
      <c r="J293" s="136">
        <v>-74763.91</v>
      </c>
      <c r="K293" s="136">
        <v>-4940.3</v>
      </c>
      <c r="L293" s="316">
        <f>SUM(LisäyksetVähennykset[[#This Row],[Kuntien yhdistymisavustus (-1,82 €/as)]:[Eläketukivähennys (-1,27 €/as)]])</f>
        <v>-199555.11</v>
      </c>
      <c r="M293" s="302">
        <v>-68703</v>
      </c>
      <c r="N293" s="38">
        <v>-68346.25052626431</v>
      </c>
      <c r="O293" s="136">
        <v>350.09999999999997</v>
      </c>
      <c r="P293" s="136">
        <v>1889.7106935028714</v>
      </c>
      <c r="Q293" s="136">
        <v>1400.3999999999999</v>
      </c>
      <c r="R293" s="317">
        <f t="shared" si="6"/>
        <v>-133409.03983276142</v>
      </c>
      <c r="S293" s="315">
        <f>LisäyksetVähennykset[[#This Row],[Lisäykset yhteensä ]]+LisäyksetVähennykset[[#This Row],[Vähennykset yhteensä ]]</f>
        <v>-332964.14983276138</v>
      </c>
      <c r="T293" s="119"/>
    </row>
    <row r="294" spans="1:20" s="51" customFormat="1" x14ac:dyDescent="0.25">
      <c r="A294" s="294">
        <v>977</v>
      </c>
      <c r="B294" s="294" t="s">
        <v>306</v>
      </c>
      <c r="C294" s="448">
        <v>-27853.280000000002</v>
      </c>
      <c r="D294" s="136">
        <v>-27853.280000000002</v>
      </c>
      <c r="E294" s="136">
        <v>-27853.280000000002</v>
      </c>
      <c r="F294" s="136">
        <v>-27853.280000000002</v>
      </c>
      <c r="G294" s="136">
        <v>-62746.399999999994</v>
      </c>
      <c r="H294" s="136">
        <v>-765.2</v>
      </c>
      <c r="I294" s="136">
        <v>-296591.51999999996</v>
      </c>
      <c r="J294" s="136">
        <v>-624305.04</v>
      </c>
      <c r="K294" s="136">
        <v>-19436.080000000002</v>
      </c>
      <c r="L294" s="316">
        <f>SUM(LisäyksetVähennykset[[#This Row],[Kuntien yhdistymisavustus (-1,82 €/as)]:[Eläketukivähennys (-1,27 €/as)]])</f>
        <v>-1115257.3600000001</v>
      </c>
      <c r="M294" s="302">
        <v>55920</v>
      </c>
      <c r="N294" s="38">
        <v>31894.618232842535</v>
      </c>
      <c r="O294" s="136">
        <v>1377.36</v>
      </c>
      <c r="P294" s="136">
        <v>79958.584283079268</v>
      </c>
      <c r="Q294" s="136">
        <v>5509.44</v>
      </c>
      <c r="R294" s="317">
        <f t="shared" si="6"/>
        <v>174660.00251592181</v>
      </c>
      <c r="S294" s="315">
        <f>LisäyksetVähennykset[[#This Row],[Lisäykset yhteensä ]]+LisäyksetVähennykset[[#This Row],[Vähennykset yhteensä ]]</f>
        <v>-940597.35748407827</v>
      </c>
      <c r="T294" s="119"/>
    </row>
    <row r="295" spans="1:20" s="51" customFormat="1" x14ac:dyDescent="0.25">
      <c r="A295" s="294">
        <v>980</v>
      </c>
      <c r="B295" s="294" t="s">
        <v>307</v>
      </c>
      <c r="C295" s="448">
        <v>-60700.639999999999</v>
      </c>
      <c r="D295" s="136">
        <v>-60700.639999999999</v>
      </c>
      <c r="E295" s="136">
        <v>-60700.639999999999</v>
      </c>
      <c r="F295" s="136">
        <v>-60700.639999999999</v>
      </c>
      <c r="G295" s="136">
        <v>-136743.19999999998</v>
      </c>
      <c r="H295" s="136">
        <v>-1667.6000000000001</v>
      </c>
      <c r="I295" s="136">
        <v>-646361.76</v>
      </c>
      <c r="J295" s="136">
        <v>-1311675.2350000001</v>
      </c>
      <c r="K295" s="136">
        <v>-42357.04</v>
      </c>
      <c r="L295" s="316">
        <f>SUM(LisäyksetVähennykset[[#This Row],[Kuntien yhdistymisavustus (-1,82 €/as)]:[Eläketukivähennys (-1,27 €/as)]])</f>
        <v>-2381607.395</v>
      </c>
      <c r="M295" s="302">
        <v>-15104</v>
      </c>
      <c r="N295" s="38">
        <v>-347209.93432351947</v>
      </c>
      <c r="O295" s="136">
        <v>3001.68</v>
      </c>
      <c r="P295" s="136">
        <v>30817.545606577274</v>
      </c>
      <c r="Q295" s="136">
        <v>12006.72</v>
      </c>
      <c r="R295" s="317">
        <f t="shared" si="6"/>
        <v>-316487.98871694226</v>
      </c>
      <c r="S295" s="315">
        <f>LisäyksetVähennykset[[#This Row],[Lisäykset yhteensä ]]+LisäyksetVähennykset[[#This Row],[Vähennykset yhteensä ]]</f>
        <v>-2698095.3837169423</v>
      </c>
      <c r="T295" s="119"/>
    </row>
    <row r="296" spans="1:20" s="51" customFormat="1" x14ac:dyDescent="0.25">
      <c r="A296" s="294">
        <v>981</v>
      </c>
      <c r="B296" s="294" t="s">
        <v>308</v>
      </c>
      <c r="C296" s="448">
        <v>-4211.4800000000005</v>
      </c>
      <c r="D296" s="136">
        <v>-4211.4800000000005</v>
      </c>
      <c r="E296" s="136">
        <v>-4211.4800000000005</v>
      </c>
      <c r="F296" s="136">
        <v>-4211.4800000000005</v>
      </c>
      <c r="G296" s="136">
        <v>-9487.4</v>
      </c>
      <c r="H296" s="136">
        <v>-115.7</v>
      </c>
      <c r="I296" s="136">
        <v>-44845.32</v>
      </c>
      <c r="J296" s="136">
        <v>-62025.485000000001</v>
      </c>
      <c r="K296" s="136">
        <v>-2938.78</v>
      </c>
      <c r="L296" s="316">
        <f>SUM(LisäyksetVähennykset[[#This Row],[Kuntien yhdistymisavustus (-1,82 €/as)]:[Eläketukivähennys (-1,27 €/as)]])</f>
        <v>-136258.60500000001</v>
      </c>
      <c r="M296" s="302">
        <v>29176</v>
      </c>
      <c r="N296" s="38">
        <v>26663.146500021219</v>
      </c>
      <c r="O296" s="136">
        <v>208.26</v>
      </c>
      <c r="P296" s="136">
        <v>10378.440764734371</v>
      </c>
      <c r="Q296" s="136">
        <v>833.04</v>
      </c>
      <c r="R296" s="317">
        <f t="shared" si="6"/>
        <v>67258.887264755584</v>
      </c>
      <c r="S296" s="315">
        <f>LisäyksetVähennykset[[#This Row],[Lisäykset yhteensä ]]+LisäyksetVähennykset[[#This Row],[Vähennykset yhteensä ]]</f>
        <v>-68999.717735244427</v>
      </c>
      <c r="T296" s="119"/>
    </row>
    <row r="297" spans="1:20" s="51" customFormat="1" x14ac:dyDescent="0.25">
      <c r="A297" s="294">
        <v>989</v>
      </c>
      <c r="B297" s="294" t="s">
        <v>309</v>
      </c>
      <c r="C297" s="448">
        <v>-10050.040000000001</v>
      </c>
      <c r="D297" s="136">
        <v>-10050.040000000001</v>
      </c>
      <c r="E297" s="136">
        <v>-10050.040000000001</v>
      </c>
      <c r="F297" s="136">
        <v>-10050.040000000001</v>
      </c>
      <c r="G297" s="136">
        <v>-22640.199999999997</v>
      </c>
      <c r="H297" s="136">
        <v>-276.10000000000002</v>
      </c>
      <c r="I297" s="136">
        <v>-107016.36</v>
      </c>
      <c r="J297" s="136">
        <v>-157146.76</v>
      </c>
      <c r="K297" s="136">
        <v>-7012.9400000000005</v>
      </c>
      <c r="L297" s="316">
        <f>SUM(LisäyksetVähennykset[[#This Row],[Kuntien yhdistymisavustus (-1,82 €/as)]:[Eläketukivähennys (-1,27 €/as)]])</f>
        <v>-334292.52</v>
      </c>
      <c r="M297" s="302">
        <v>126664</v>
      </c>
      <c r="N297" s="38">
        <v>96496.763933300972</v>
      </c>
      <c r="O297" s="136">
        <v>496.97999999999996</v>
      </c>
      <c r="P297" s="136">
        <v>-218.17703829817037</v>
      </c>
      <c r="Q297" s="136">
        <v>1987.9199999999998</v>
      </c>
      <c r="R297" s="317">
        <f t="shared" si="6"/>
        <v>225427.48689500283</v>
      </c>
      <c r="S297" s="315">
        <f>LisäyksetVähennykset[[#This Row],[Lisäykset yhteensä ]]+LisäyksetVähennykset[[#This Row],[Vähennykset yhteensä ]]</f>
        <v>-108865.03310499719</v>
      </c>
      <c r="T297" s="119"/>
    </row>
    <row r="298" spans="1:20" s="51" customFormat="1" x14ac:dyDescent="0.25">
      <c r="A298" s="294">
        <v>992</v>
      </c>
      <c r="B298" s="294" t="s">
        <v>310</v>
      </c>
      <c r="C298" s="448">
        <v>-33810.14</v>
      </c>
      <c r="D298" s="136">
        <v>-33810.14</v>
      </c>
      <c r="E298" s="136">
        <v>-33810.14</v>
      </c>
      <c r="F298" s="136">
        <v>-33810.14</v>
      </c>
      <c r="G298" s="136">
        <v>-76165.7</v>
      </c>
      <c r="H298" s="136">
        <v>-928.85</v>
      </c>
      <c r="I298" s="136">
        <v>-360022.26</v>
      </c>
      <c r="J298" s="136">
        <v>-1024273.875</v>
      </c>
      <c r="K298" s="136">
        <v>-23592.79</v>
      </c>
      <c r="L298" s="316">
        <f>SUM(LisäyksetVähennykset[[#This Row],[Kuntien yhdistymisavustus (-1,82 €/as)]:[Eläketukivähennys (-1,27 €/as)]])</f>
        <v>-1620224.0350000001</v>
      </c>
      <c r="M298" s="302">
        <v>678179</v>
      </c>
      <c r="N298" s="38">
        <v>18012.54996163398</v>
      </c>
      <c r="O298" s="136">
        <v>1671.9299999999998</v>
      </c>
      <c r="P298" s="136">
        <v>27032.532718329749</v>
      </c>
      <c r="Q298" s="136">
        <v>6687.7199999999993</v>
      </c>
      <c r="R298" s="317">
        <f t="shared" si="6"/>
        <v>731583.73267996381</v>
      </c>
      <c r="S298" s="315">
        <f>LisäyksetVähennykset[[#This Row],[Lisäykset yhteensä ]]+LisäyksetVähennykset[[#This Row],[Vähennykset yhteensä ]]</f>
        <v>-888640.30232003634</v>
      </c>
      <c r="T298" s="119"/>
    </row>
    <row r="300" spans="1:20" x14ac:dyDescent="0.25">
      <c r="P300" s="303"/>
      <c r="Q300" s="303"/>
    </row>
    <row r="314" spans="1:19" x14ac:dyDescent="0.25">
      <c r="A314" s="304"/>
      <c r="B314" s="305"/>
      <c r="C314" s="305"/>
      <c r="D314" s="47"/>
      <c r="E314" s="47"/>
      <c r="F314" s="47"/>
      <c r="G314" s="47"/>
      <c r="H314" s="47"/>
      <c r="I314" s="44"/>
      <c r="J314" s="44"/>
      <c r="K314" s="44"/>
      <c r="L314" s="299"/>
      <c r="M314" s="157"/>
      <c r="N314" s="47"/>
      <c r="O314" s="47"/>
      <c r="P314" s="47"/>
      <c r="Q314" s="47"/>
      <c r="R314" s="299"/>
      <c r="S314" s="310"/>
    </row>
    <row r="315" spans="1:19" x14ac:dyDescent="0.25">
      <c r="A315" s="304"/>
      <c r="B315" s="305"/>
      <c r="C315" s="305"/>
      <c r="D315" s="47"/>
      <c r="E315" s="47"/>
      <c r="F315" s="47"/>
      <c r="G315" s="47"/>
      <c r="H315" s="47"/>
      <c r="I315" s="44"/>
      <c r="J315" s="44"/>
      <c r="K315" s="44"/>
      <c r="L315" s="299"/>
      <c r="M315" s="157"/>
      <c r="N315" s="47"/>
      <c r="O315" s="47"/>
      <c r="P315" s="47"/>
      <c r="Q315" s="47"/>
      <c r="R315" s="299"/>
      <c r="S315" s="310"/>
    </row>
    <row r="316" spans="1:19" x14ac:dyDescent="0.25">
      <c r="A316" s="304"/>
      <c r="B316" s="305"/>
      <c r="C316" s="305"/>
      <c r="D316" s="47"/>
      <c r="E316" s="47"/>
      <c r="F316" s="47"/>
      <c r="G316" s="47"/>
      <c r="H316" s="47"/>
      <c r="I316" s="44"/>
      <c r="J316" s="44"/>
      <c r="K316" s="44"/>
      <c r="L316" s="299"/>
      <c r="M316" s="157"/>
      <c r="N316" s="47"/>
      <c r="O316" s="47"/>
      <c r="P316" s="47"/>
      <c r="Q316" s="47"/>
      <c r="R316" s="299"/>
      <c r="S316" s="310"/>
    </row>
    <row r="317" spans="1:19" x14ac:dyDescent="0.25">
      <c r="A317" s="304"/>
      <c r="B317" s="305"/>
      <c r="C317" s="305"/>
      <c r="D317" s="47"/>
      <c r="E317" s="47"/>
      <c r="F317" s="47"/>
      <c r="G317" s="47"/>
      <c r="H317" s="47"/>
      <c r="I317" s="44"/>
      <c r="J317" s="44"/>
      <c r="K317" s="44"/>
      <c r="L317" s="299"/>
      <c r="M317" s="157"/>
      <c r="N317" s="47"/>
      <c r="O317" s="47"/>
      <c r="P317" s="47"/>
      <c r="Q317" s="47"/>
      <c r="R317" s="299"/>
      <c r="S317" s="310"/>
    </row>
    <row r="318" spans="1:19" x14ac:dyDescent="0.25">
      <c r="A318" s="304"/>
      <c r="B318" s="305"/>
      <c r="C318" s="305"/>
      <c r="D318" s="47"/>
      <c r="E318" s="47"/>
      <c r="F318" s="47"/>
      <c r="G318" s="47"/>
      <c r="H318" s="47"/>
      <c r="I318" s="44"/>
      <c r="J318" s="44"/>
      <c r="K318" s="44"/>
      <c r="L318" s="299"/>
      <c r="M318" s="157"/>
      <c r="N318" s="47"/>
      <c r="O318" s="47"/>
      <c r="P318" s="47"/>
      <c r="Q318" s="47"/>
      <c r="R318" s="299"/>
      <c r="S318" s="310"/>
    </row>
    <row r="319" spans="1:19" x14ac:dyDescent="0.25">
      <c r="A319" s="304"/>
      <c r="B319" s="305"/>
      <c r="C319" s="305"/>
      <c r="D319" s="47"/>
      <c r="E319" s="47"/>
      <c r="F319" s="47"/>
      <c r="G319" s="47"/>
      <c r="H319" s="47"/>
      <c r="I319" s="44"/>
      <c r="J319" s="44"/>
      <c r="K319" s="44"/>
      <c r="L319" s="299"/>
      <c r="M319" s="157"/>
      <c r="N319" s="47"/>
      <c r="O319" s="47"/>
      <c r="P319" s="47"/>
      <c r="Q319" s="47"/>
      <c r="R319" s="299"/>
      <c r="S319" s="310"/>
    </row>
  </sheetData>
  <pageMargins left="0.31496062992125984" right="0.31496062992125984" top="0.55118110236220474" bottom="0.55118110236220474" header="0.31496062992125984" footer="0.31496062992125984"/>
  <pageSetup paperSize="9" scale="60" orientation="landscape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04"/>
  <sheetViews>
    <sheetView zoomScale="80" zoomScaleNormal="80" workbookViewId="0">
      <pane xSplit="2" ySplit="11" topLeftCell="C12" activePane="bottomRight" state="frozen"/>
      <selection activeCell="G29" sqref="G29"/>
      <selection pane="topRight" activeCell="G29" sqref="G29"/>
      <selection pane="bottomLeft" activeCell="G29" sqref="G29"/>
      <selection pane="bottomRight"/>
    </sheetView>
  </sheetViews>
  <sheetFormatPr defaultRowHeight="15" x14ac:dyDescent="0.25"/>
  <cols>
    <col min="1" max="1" width="9.625" style="22" customWidth="1"/>
    <col min="2" max="2" width="13.5" style="327" customWidth="1"/>
    <col min="3" max="3" width="14.625" style="328" customWidth="1"/>
    <col min="4" max="4" width="17.125" style="14" customWidth="1"/>
    <col min="5" max="5" width="20.125" style="14" bestFit="1" customWidth="1"/>
    <col min="6" max="6" width="18.875" style="14" bestFit="1" customWidth="1"/>
    <col min="7" max="7" width="21.5" style="329" bestFit="1" customWidth="1"/>
    <col min="8" max="8" width="16.375" style="346" customWidth="1"/>
    <col min="9" max="9" width="14.125" style="15" customWidth="1"/>
    <col min="10" max="10" width="18.625" style="15" customWidth="1"/>
    <col min="11" max="11" width="14.625" style="15" customWidth="1"/>
    <col min="12" max="12" width="23.5" style="15" customWidth="1"/>
    <col min="13" max="13" width="19.625" style="38" customWidth="1"/>
    <col min="14" max="14" width="16.125" style="38" customWidth="1"/>
    <col min="15" max="15" width="19.625" style="38" customWidth="1"/>
    <col min="16" max="16" width="11.625" style="363" bestFit="1" customWidth="1"/>
    <col min="17" max="17" width="13" style="364" bestFit="1" customWidth="1"/>
    <col min="19" max="19" width="11.125" style="128" bestFit="1" customWidth="1"/>
    <col min="20" max="20" width="13" style="127" bestFit="1" customWidth="1"/>
    <col min="21" max="21" width="10.875" style="127" bestFit="1" customWidth="1"/>
    <col min="22" max="22" width="12" style="127" bestFit="1" customWidth="1"/>
    <col min="23" max="23" width="11.125" style="123" bestFit="1" customWidth="1"/>
  </cols>
  <sheetData>
    <row r="1" spans="1:23" ht="23.25" x14ac:dyDescent="0.35">
      <c r="A1" s="434" t="s">
        <v>1143</v>
      </c>
      <c r="F1" s="441"/>
      <c r="H1" s="330"/>
      <c r="I1" s="14"/>
      <c r="S1"/>
      <c r="T1" s="123"/>
      <c r="U1" s="123"/>
      <c r="V1" s="123"/>
    </row>
    <row r="2" spans="1:23" x14ac:dyDescent="0.25">
      <c r="A2" s="326" t="s">
        <v>382</v>
      </c>
      <c r="H2" s="330"/>
      <c r="I2" s="14"/>
      <c r="L2" s="331"/>
      <c r="N2" s="155"/>
      <c r="S2"/>
      <c r="T2" s="123"/>
      <c r="U2" s="123"/>
      <c r="V2" s="123"/>
    </row>
    <row r="3" spans="1:23" x14ac:dyDescent="0.25">
      <c r="A3" s="22" t="s">
        <v>1140</v>
      </c>
      <c r="F3" s="332"/>
      <c r="H3" s="330"/>
      <c r="I3" s="333"/>
      <c r="S3"/>
      <c r="T3" s="123"/>
      <c r="U3" s="123"/>
      <c r="V3" s="123"/>
    </row>
    <row r="4" spans="1:23" x14ac:dyDescent="0.25">
      <c r="A4" s="22" t="s">
        <v>1141</v>
      </c>
      <c r="H4" s="330"/>
      <c r="I4" s="14"/>
      <c r="P4" s="365"/>
      <c r="S4"/>
      <c r="T4" s="123"/>
      <c r="U4" s="123"/>
      <c r="V4" s="123"/>
    </row>
    <row r="5" spans="1:23" x14ac:dyDescent="0.25">
      <c r="A5" s="354" t="s">
        <v>1146</v>
      </c>
      <c r="H5" s="330"/>
      <c r="I5" s="14"/>
      <c r="O5" s="180"/>
      <c r="S5"/>
      <c r="T5" s="123"/>
      <c r="U5" s="123"/>
      <c r="V5" s="123"/>
    </row>
    <row r="6" spans="1:23" x14ac:dyDescent="0.25">
      <c r="A6" s="22" t="s">
        <v>401</v>
      </c>
      <c r="H6" s="330"/>
      <c r="I6" s="14"/>
      <c r="N6" s="297"/>
      <c r="O6" s="180"/>
      <c r="S6"/>
      <c r="T6" s="123"/>
      <c r="U6" s="123"/>
      <c r="V6" s="123"/>
    </row>
    <row r="7" spans="1:23" x14ac:dyDescent="0.25">
      <c r="A7" s="22" t="s">
        <v>402</v>
      </c>
      <c r="D7" s="334"/>
      <c r="H7" s="330"/>
      <c r="I7" s="14"/>
      <c r="J7" s="335"/>
      <c r="M7" s="143"/>
      <c r="N7" s="336"/>
      <c r="O7" s="337"/>
      <c r="S7"/>
      <c r="T7" s="123"/>
      <c r="U7" s="123"/>
      <c r="V7" s="123"/>
    </row>
    <row r="8" spans="1:23" x14ac:dyDescent="0.25">
      <c r="A8" s="22" t="s">
        <v>403</v>
      </c>
      <c r="F8" s="338"/>
      <c r="H8" s="330"/>
      <c r="I8" s="14"/>
      <c r="J8" s="27"/>
      <c r="K8" s="339"/>
      <c r="M8" s="340"/>
      <c r="Q8" s="366"/>
      <c r="S8"/>
      <c r="T8" s="123"/>
      <c r="U8" s="123"/>
      <c r="V8" s="123"/>
    </row>
    <row r="9" spans="1:23" ht="36.6" customHeight="1" x14ac:dyDescent="0.25">
      <c r="A9" s="379"/>
      <c r="B9" s="388">
        <v>293</v>
      </c>
      <c r="C9" s="380" t="s">
        <v>384</v>
      </c>
      <c r="D9" s="381"/>
      <c r="E9" s="381"/>
      <c r="F9" s="381"/>
      <c r="G9" s="382"/>
      <c r="H9" s="383" t="s">
        <v>404</v>
      </c>
      <c r="I9" s="384"/>
      <c r="J9" s="384"/>
      <c r="K9" s="384"/>
      <c r="L9" s="385"/>
      <c r="M9" s="384"/>
      <c r="N9" s="386"/>
      <c r="O9" s="387"/>
      <c r="P9" s="377"/>
      <c r="Q9" s="378"/>
      <c r="S9"/>
      <c r="T9" s="123"/>
      <c r="U9" s="123"/>
      <c r="V9" s="123"/>
    </row>
    <row r="10" spans="1:23" s="361" customFormat="1" ht="42.75" x14ac:dyDescent="0.2">
      <c r="A10" s="355" t="s">
        <v>714</v>
      </c>
      <c r="B10" s="356" t="s">
        <v>4</v>
      </c>
      <c r="C10" s="357" t="s">
        <v>1142</v>
      </c>
      <c r="D10" s="358" t="s">
        <v>1152</v>
      </c>
      <c r="E10" s="359" t="s">
        <v>765</v>
      </c>
      <c r="F10" s="359" t="s">
        <v>766</v>
      </c>
      <c r="G10" s="360" t="s">
        <v>767</v>
      </c>
      <c r="H10" s="372" t="s">
        <v>1088</v>
      </c>
      <c r="I10" s="373" t="s">
        <v>1087</v>
      </c>
      <c r="J10" s="373" t="s">
        <v>1089</v>
      </c>
      <c r="K10" s="373" t="s">
        <v>768</v>
      </c>
      <c r="L10" s="374" t="s">
        <v>769</v>
      </c>
      <c r="M10" s="375" t="s">
        <v>770</v>
      </c>
      <c r="N10" s="375" t="s">
        <v>771</v>
      </c>
      <c r="O10" s="374" t="s">
        <v>772</v>
      </c>
      <c r="P10" s="367" t="s">
        <v>773</v>
      </c>
      <c r="Q10" s="368" t="s">
        <v>774</v>
      </c>
      <c r="T10" s="362"/>
      <c r="U10" s="362"/>
      <c r="V10" s="362"/>
      <c r="W10" s="362"/>
    </row>
    <row r="11" spans="1:23" x14ac:dyDescent="0.25">
      <c r="A11" s="326"/>
      <c r="B11" s="327" t="s">
        <v>405</v>
      </c>
      <c r="C11" s="32">
        <f>SUM(C12:C304)</f>
        <v>5495408</v>
      </c>
      <c r="D11" s="30">
        <v>19.97</v>
      </c>
      <c r="E11" s="32">
        <f t="shared" ref="E11:K11" si="0">SUM(E12:E304)</f>
        <v>20022512496.070004</v>
      </c>
      <c r="F11" s="32">
        <f t="shared" si="0"/>
        <v>100280642766.42758</v>
      </c>
      <c r="G11" s="32">
        <f t="shared" si="0"/>
        <v>719821144</v>
      </c>
      <c r="H11" s="32">
        <f t="shared" si="0"/>
        <v>20026044360.455574</v>
      </c>
      <c r="I11" s="32">
        <f t="shared" si="0"/>
        <v>2310950727.2253079</v>
      </c>
      <c r="J11" s="32">
        <f t="shared" si="0"/>
        <v>11157227.732000001</v>
      </c>
      <c r="K11" s="32">
        <f t="shared" si="0"/>
        <v>22348152315.412857</v>
      </c>
      <c r="L11" s="342">
        <v>4066.7</v>
      </c>
      <c r="M11" s="143">
        <v>0</v>
      </c>
      <c r="N11" s="341"/>
      <c r="O11" s="342">
        <v>0.3</v>
      </c>
      <c r="P11" s="369">
        <v>143.87267687865605</v>
      </c>
      <c r="Q11" s="445">
        <f>SUM(Q12:Q304)</f>
        <v>790639059.50038147</v>
      </c>
      <c r="S11"/>
      <c r="T11" s="123"/>
      <c r="U11" s="123"/>
      <c r="V11" s="123"/>
    </row>
    <row r="12" spans="1:23" x14ac:dyDescent="0.25">
      <c r="A12" s="343">
        <v>5</v>
      </c>
      <c r="B12" s="13" t="s">
        <v>406</v>
      </c>
      <c r="C12" s="344">
        <v>9562</v>
      </c>
      <c r="D12" s="345">
        <v>21.75</v>
      </c>
      <c r="E12" s="14">
        <v>25763059.93</v>
      </c>
      <c r="F12" s="14">
        <v>118450850.25287357</v>
      </c>
      <c r="G12" s="329">
        <v>0</v>
      </c>
      <c r="H12" s="346">
        <v>23654634.795498852</v>
      </c>
      <c r="I12" s="14">
        <v>2527190.7775781625</v>
      </c>
      <c r="J12" s="15">
        <v>0</v>
      </c>
      <c r="K12" s="15">
        <v>26181825.573077016</v>
      </c>
      <c r="L12" s="15">
        <v>2738.1118566280084</v>
      </c>
      <c r="M12" s="38">
        <v>1328.5881433719915</v>
      </c>
      <c r="N12" s="347">
        <v>0</v>
      </c>
      <c r="O12" s="348">
        <v>0</v>
      </c>
      <c r="P12" s="371">
        <v>1062.8705146975933</v>
      </c>
      <c r="Q12" s="370">
        <v>10163167.861538388</v>
      </c>
      <c r="S12" s="124"/>
      <c r="T12" s="125"/>
      <c r="U12" s="126"/>
    </row>
    <row r="13" spans="1:23" x14ac:dyDescent="0.25">
      <c r="A13" s="343">
        <v>9</v>
      </c>
      <c r="B13" s="13" t="s">
        <v>407</v>
      </c>
      <c r="C13" s="344">
        <v>2519</v>
      </c>
      <c r="D13" s="345">
        <v>22</v>
      </c>
      <c r="E13" s="14">
        <v>6897819.79</v>
      </c>
      <c r="F13" s="14">
        <v>31353726.318181816</v>
      </c>
      <c r="G13" s="329">
        <v>0</v>
      </c>
      <c r="H13" s="346">
        <v>6261339.1457409086</v>
      </c>
      <c r="I13" s="14">
        <v>361463.89157285576</v>
      </c>
      <c r="J13" s="15">
        <v>0</v>
      </c>
      <c r="K13" s="15">
        <v>6622803.037313764</v>
      </c>
      <c r="L13" s="15">
        <v>2629.1397528041939</v>
      </c>
      <c r="M13" s="38">
        <v>1437.5602471958059</v>
      </c>
      <c r="N13" s="347">
        <v>0</v>
      </c>
      <c r="O13" s="348">
        <v>0</v>
      </c>
      <c r="P13" s="371">
        <v>1150.0481977566449</v>
      </c>
      <c r="Q13" s="370">
        <v>2896971.4101489885</v>
      </c>
      <c r="S13" s="124"/>
      <c r="T13" s="125"/>
      <c r="U13" s="126"/>
    </row>
    <row r="14" spans="1:23" x14ac:dyDescent="0.25">
      <c r="A14" s="343">
        <v>10</v>
      </c>
      <c r="B14" s="13" t="s">
        <v>408</v>
      </c>
      <c r="C14" s="344">
        <v>11468</v>
      </c>
      <c r="D14" s="345">
        <v>21.25</v>
      </c>
      <c r="E14" s="14">
        <v>29867366.91</v>
      </c>
      <c r="F14" s="14">
        <v>140552314.87058824</v>
      </c>
      <c r="G14" s="329">
        <v>0</v>
      </c>
      <c r="H14" s="346">
        <v>28068297.27965647</v>
      </c>
      <c r="I14" s="14">
        <v>3333658.0429426325</v>
      </c>
      <c r="J14" s="15">
        <v>0</v>
      </c>
      <c r="K14" s="15">
        <v>31401955.322599102</v>
      </c>
      <c r="L14" s="15">
        <v>2738.2242171781568</v>
      </c>
      <c r="M14" s="38">
        <v>1328.475782821843</v>
      </c>
      <c r="N14" s="347">
        <v>0</v>
      </c>
      <c r="O14" s="348">
        <v>0</v>
      </c>
      <c r="P14" s="371">
        <v>1062.7806262574745</v>
      </c>
      <c r="Q14" s="370">
        <v>12187968.221920718</v>
      </c>
      <c r="S14" s="124"/>
      <c r="T14" s="125"/>
      <c r="U14" s="126"/>
    </row>
    <row r="15" spans="1:23" x14ac:dyDescent="0.25">
      <c r="A15" s="343">
        <v>16</v>
      </c>
      <c r="B15" s="13" t="s">
        <v>409</v>
      </c>
      <c r="C15" s="344">
        <v>8083</v>
      </c>
      <c r="D15" s="345">
        <v>20.75</v>
      </c>
      <c r="E15" s="14">
        <v>26635436.469999999</v>
      </c>
      <c r="F15" s="14">
        <v>128363549.25301205</v>
      </c>
      <c r="G15" s="329">
        <v>0</v>
      </c>
      <c r="H15" s="346">
        <v>25634200.785826504</v>
      </c>
      <c r="I15" s="14">
        <v>2053752.7727535495</v>
      </c>
      <c r="J15" s="15">
        <v>0</v>
      </c>
      <c r="K15" s="15">
        <v>27687953.558580052</v>
      </c>
      <c r="L15" s="15">
        <v>3425.4550981789002</v>
      </c>
      <c r="M15" s="38">
        <v>641.24490182109957</v>
      </c>
      <c r="N15" s="347">
        <v>0</v>
      </c>
      <c r="O15" s="348">
        <v>0</v>
      </c>
      <c r="P15" s="371">
        <v>512.99592145687973</v>
      </c>
      <c r="Q15" s="370">
        <v>4146546.0331359589</v>
      </c>
      <c r="S15" s="124"/>
      <c r="T15" s="125"/>
      <c r="U15" s="126"/>
    </row>
    <row r="16" spans="1:23" x14ac:dyDescent="0.25">
      <c r="A16" s="343">
        <v>18</v>
      </c>
      <c r="B16" s="13" t="s">
        <v>410</v>
      </c>
      <c r="C16" s="344">
        <v>4943</v>
      </c>
      <c r="D16" s="345">
        <v>21.5</v>
      </c>
      <c r="E16" s="14">
        <v>18334793.039999999</v>
      </c>
      <c r="F16" s="14">
        <v>85278107.162790701</v>
      </c>
      <c r="G16" s="329">
        <v>0</v>
      </c>
      <c r="H16" s="346">
        <v>17030038.000409301</v>
      </c>
      <c r="I16" s="14">
        <v>1187630.6253164853</v>
      </c>
      <c r="J16" s="15">
        <v>0</v>
      </c>
      <c r="K16" s="15">
        <v>18217668.625725787</v>
      </c>
      <c r="L16" s="15">
        <v>3685.5489835577155</v>
      </c>
      <c r="M16" s="38">
        <v>381.15101644228434</v>
      </c>
      <c r="N16" s="347">
        <v>0</v>
      </c>
      <c r="O16" s="348">
        <v>0</v>
      </c>
      <c r="P16" s="371">
        <v>304.92081315382751</v>
      </c>
      <c r="Q16" s="370">
        <v>1507223.5794193693</v>
      </c>
      <c r="S16" s="124"/>
      <c r="T16" s="125"/>
      <c r="U16" s="126"/>
    </row>
    <row r="17" spans="1:21" x14ac:dyDescent="0.25">
      <c r="A17" s="343">
        <v>19</v>
      </c>
      <c r="B17" s="13" t="s">
        <v>411</v>
      </c>
      <c r="C17" s="344">
        <v>3941</v>
      </c>
      <c r="D17" s="345">
        <v>21.5</v>
      </c>
      <c r="E17" s="14">
        <v>13997633.67</v>
      </c>
      <c r="F17" s="14">
        <v>65105272.883720927</v>
      </c>
      <c r="G17" s="329">
        <v>0</v>
      </c>
      <c r="H17" s="346">
        <v>13001522.994879069</v>
      </c>
      <c r="I17" s="14">
        <v>629724.13608076947</v>
      </c>
      <c r="J17" s="15">
        <v>0</v>
      </c>
      <c r="K17" s="15">
        <v>13631247.130959839</v>
      </c>
      <c r="L17" s="15">
        <v>3458.8295181324129</v>
      </c>
      <c r="M17" s="38">
        <v>607.87048186758693</v>
      </c>
      <c r="N17" s="347">
        <v>0</v>
      </c>
      <c r="O17" s="348">
        <v>0</v>
      </c>
      <c r="P17" s="371">
        <v>486.29638549406957</v>
      </c>
      <c r="Q17" s="370">
        <v>1916494.0552321281</v>
      </c>
      <c r="S17" s="124"/>
      <c r="T17" s="125"/>
      <c r="U17" s="126"/>
    </row>
    <row r="18" spans="1:21" x14ac:dyDescent="0.25">
      <c r="A18" s="343">
        <v>20</v>
      </c>
      <c r="B18" s="13" t="s">
        <v>24</v>
      </c>
      <c r="C18" s="344">
        <v>16475</v>
      </c>
      <c r="D18" s="345">
        <v>22.25</v>
      </c>
      <c r="E18" s="14">
        <v>59214992.939999998</v>
      </c>
      <c r="F18" s="14">
        <v>266134799.73033708</v>
      </c>
      <c r="G18" s="329">
        <v>0</v>
      </c>
      <c r="H18" s="346">
        <v>53147119.506148316</v>
      </c>
      <c r="I18" s="14">
        <v>2098095.9885927672</v>
      </c>
      <c r="J18" s="15">
        <v>0</v>
      </c>
      <c r="K18" s="15">
        <v>55245215.494741082</v>
      </c>
      <c r="L18" s="15">
        <v>3353.2755990738137</v>
      </c>
      <c r="M18" s="38">
        <v>713.42440092618608</v>
      </c>
      <c r="N18" s="347">
        <v>0</v>
      </c>
      <c r="O18" s="348">
        <v>0</v>
      </c>
      <c r="P18" s="371">
        <v>570.73952074094893</v>
      </c>
      <c r="Q18" s="370">
        <v>9402933.6042071339</v>
      </c>
      <c r="S18" s="124"/>
      <c r="T18" s="125"/>
      <c r="U18" s="126"/>
    </row>
    <row r="19" spans="1:21" x14ac:dyDescent="0.25">
      <c r="A19" s="343">
        <v>46</v>
      </c>
      <c r="B19" s="13" t="s">
        <v>412</v>
      </c>
      <c r="C19" s="344">
        <v>1361</v>
      </c>
      <c r="D19" s="345">
        <v>21</v>
      </c>
      <c r="E19" s="14">
        <v>3462137.75</v>
      </c>
      <c r="F19" s="14">
        <v>16486370.238095239</v>
      </c>
      <c r="G19" s="329">
        <v>0</v>
      </c>
      <c r="H19" s="346">
        <v>3292328.136547619</v>
      </c>
      <c r="I19" s="14">
        <v>807334.33407732507</v>
      </c>
      <c r="J19" s="15">
        <v>0</v>
      </c>
      <c r="K19" s="15">
        <v>4099662.4706249442</v>
      </c>
      <c r="L19" s="15">
        <v>3012.2428145664544</v>
      </c>
      <c r="M19" s="38">
        <v>1054.4571854335454</v>
      </c>
      <c r="N19" s="347">
        <v>0</v>
      </c>
      <c r="O19" s="348">
        <v>0</v>
      </c>
      <c r="P19" s="371">
        <v>843.56574834683636</v>
      </c>
      <c r="Q19" s="370">
        <v>1148092.9835000443</v>
      </c>
      <c r="S19" s="124"/>
      <c r="T19" s="125"/>
      <c r="U19" s="126"/>
    </row>
    <row r="20" spans="1:21" x14ac:dyDescent="0.25">
      <c r="A20" s="343">
        <v>47</v>
      </c>
      <c r="B20" s="13" t="s">
        <v>413</v>
      </c>
      <c r="C20" s="344">
        <v>1838</v>
      </c>
      <c r="D20" s="345">
        <v>21.25</v>
      </c>
      <c r="E20" s="14">
        <v>5195884.8899999997</v>
      </c>
      <c r="F20" s="14">
        <v>24451223.011764701</v>
      </c>
      <c r="G20" s="329">
        <v>0</v>
      </c>
      <c r="H20" s="346">
        <v>4882909.235449411</v>
      </c>
      <c r="I20" s="14">
        <v>545867.3603271629</v>
      </c>
      <c r="J20" s="15">
        <v>0</v>
      </c>
      <c r="K20" s="15">
        <v>5428776.5957765738</v>
      </c>
      <c r="L20" s="15">
        <v>2953.6325330666887</v>
      </c>
      <c r="M20" s="38">
        <v>1113.0674669333112</v>
      </c>
      <c r="N20" s="347">
        <v>0</v>
      </c>
      <c r="O20" s="348">
        <v>0</v>
      </c>
      <c r="P20" s="371">
        <v>890.45397354664897</v>
      </c>
      <c r="Q20" s="370">
        <v>1636654.4033787409</v>
      </c>
      <c r="S20" s="124"/>
      <c r="T20" s="125"/>
      <c r="U20" s="126"/>
    </row>
    <row r="21" spans="1:21" x14ac:dyDescent="0.25">
      <c r="A21" s="343">
        <v>49</v>
      </c>
      <c r="B21" s="13" t="s">
        <v>414</v>
      </c>
      <c r="C21" s="344">
        <v>289731</v>
      </c>
      <c r="D21" s="345">
        <v>18</v>
      </c>
      <c r="E21" s="14">
        <v>1342206356.02</v>
      </c>
      <c r="F21" s="14">
        <v>7456701977.8888893</v>
      </c>
      <c r="G21" s="329">
        <v>0</v>
      </c>
      <c r="H21" s="346">
        <v>1489103384.984411</v>
      </c>
      <c r="I21" s="14">
        <v>160379780.34110343</v>
      </c>
      <c r="J21" s="15">
        <v>0</v>
      </c>
      <c r="K21" s="15">
        <v>1649483165.3255143</v>
      </c>
      <c r="L21" s="15">
        <v>5693.1538748891708</v>
      </c>
      <c r="M21" s="38">
        <v>-1626.4538748891709</v>
      </c>
      <c r="N21" s="347">
        <v>7.3941573870047916</v>
      </c>
      <c r="O21" s="348">
        <v>0.37394157387004789</v>
      </c>
      <c r="P21" s="371">
        <v>-608.1987218030946</v>
      </c>
      <c r="Q21" s="370">
        <v>-176214023.86673239</v>
      </c>
      <c r="S21" s="124"/>
      <c r="T21" s="125"/>
      <c r="U21" s="126"/>
    </row>
    <row r="22" spans="1:21" x14ac:dyDescent="0.25">
      <c r="A22" s="343">
        <v>50</v>
      </c>
      <c r="B22" s="13" t="s">
        <v>415</v>
      </c>
      <c r="C22" s="344">
        <v>11632</v>
      </c>
      <c r="D22" s="345">
        <v>21</v>
      </c>
      <c r="E22" s="14">
        <v>40700313.420000002</v>
      </c>
      <c r="F22" s="14">
        <v>193811016.2857143</v>
      </c>
      <c r="G22" s="329">
        <v>0</v>
      </c>
      <c r="H22" s="346">
        <v>38704059.952257141</v>
      </c>
      <c r="I22" s="14">
        <v>2953030.3613691879</v>
      </c>
      <c r="J22" s="15">
        <v>0</v>
      </c>
      <c r="K22" s="15">
        <v>41657090.313626327</v>
      </c>
      <c r="L22" s="15">
        <v>3581.2491672649867</v>
      </c>
      <c r="M22" s="38">
        <v>485.45083273501314</v>
      </c>
      <c r="N22" s="347">
        <v>0</v>
      </c>
      <c r="O22" s="348">
        <v>0</v>
      </c>
      <c r="P22" s="371">
        <v>388.36066618801055</v>
      </c>
      <c r="Q22" s="370">
        <v>4517411.2690989384</v>
      </c>
      <c r="S22" s="124"/>
      <c r="T22" s="125"/>
      <c r="U22" s="126"/>
    </row>
    <row r="23" spans="1:21" x14ac:dyDescent="0.25">
      <c r="A23" s="343">
        <v>51</v>
      </c>
      <c r="B23" s="13" t="s">
        <v>416</v>
      </c>
      <c r="C23" s="344">
        <v>9402</v>
      </c>
      <c r="D23" s="345">
        <v>18</v>
      </c>
      <c r="E23" s="14">
        <v>29653968.960000001</v>
      </c>
      <c r="F23" s="14">
        <v>164744272</v>
      </c>
      <c r="G23" s="329">
        <v>599832162</v>
      </c>
      <c r="H23" s="346">
        <v>32899431.118399996</v>
      </c>
      <c r="I23" s="14">
        <v>3151375.3336707</v>
      </c>
      <c r="J23" s="15">
        <v>9297398.5109999999</v>
      </c>
      <c r="K23" s="15">
        <v>45348204.963070698</v>
      </c>
      <c r="L23" s="15">
        <v>4823.2509001351518</v>
      </c>
      <c r="M23" s="38">
        <v>-756.55090013515201</v>
      </c>
      <c r="N23" s="347">
        <v>6.6287698146862475</v>
      </c>
      <c r="O23" s="348">
        <v>0.36628769814686246</v>
      </c>
      <c r="P23" s="371">
        <v>-277.11528774144165</v>
      </c>
      <c r="Q23" s="370">
        <v>-2605437.9353450346</v>
      </c>
      <c r="S23" s="124"/>
      <c r="T23" s="125"/>
      <c r="U23" s="126"/>
    </row>
    <row r="24" spans="1:21" x14ac:dyDescent="0.25">
      <c r="A24" s="343">
        <v>52</v>
      </c>
      <c r="B24" s="13" t="s">
        <v>417</v>
      </c>
      <c r="C24" s="344">
        <v>2425</v>
      </c>
      <c r="D24" s="345">
        <v>21.5</v>
      </c>
      <c r="E24" s="14">
        <v>6732202.46</v>
      </c>
      <c r="F24" s="14">
        <v>31312569.58139535</v>
      </c>
      <c r="G24" s="329">
        <v>0</v>
      </c>
      <c r="H24" s="346">
        <v>6253120.1454046508</v>
      </c>
      <c r="I24" s="14">
        <v>783020.59038111486</v>
      </c>
      <c r="J24" s="15">
        <v>0</v>
      </c>
      <c r="K24" s="15">
        <v>7036140.7357857656</v>
      </c>
      <c r="L24" s="15">
        <v>2901.5013343446458</v>
      </c>
      <c r="M24" s="38">
        <v>1165.198665655354</v>
      </c>
      <c r="N24" s="347">
        <v>0</v>
      </c>
      <c r="O24" s="348">
        <v>0</v>
      </c>
      <c r="P24" s="371">
        <v>932.15893252428327</v>
      </c>
      <c r="Q24" s="370">
        <v>2260485.4113713871</v>
      </c>
      <c r="S24" s="124"/>
      <c r="T24" s="125"/>
      <c r="U24" s="126"/>
    </row>
    <row r="25" spans="1:21" x14ac:dyDescent="0.25">
      <c r="A25" s="343">
        <v>61</v>
      </c>
      <c r="B25" s="13" t="s">
        <v>418</v>
      </c>
      <c r="C25" s="344">
        <v>16901</v>
      </c>
      <c r="D25" s="345">
        <v>20.5</v>
      </c>
      <c r="E25" s="14">
        <v>52852832.210000001</v>
      </c>
      <c r="F25" s="14">
        <v>257818693.70731708</v>
      </c>
      <c r="G25" s="329">
        <v>0</v>
      </c>
      <c r="H25" s="346">
        <v>51486393.133351222</v>
      </c>
      <c r="I25" s="14">
        <v>4684620.1949973665</v>
      </c>
      <c r="J25" s="15">
        <v>0</v>
      </c>
      <c r="K25" s="15">
        <v>56171013.328348592</v>
      </c>
      <c r="L25" s="15">
        <v>3323.5319406158565</v>
      </c>
      <c r="M25" s="38">
        <v>743.16805938414336</v>
      </c>
      <c r="N25" s="347">
        <v>0</v>
      </c>
      <c r="O25" s="348">
        <v>0</v>
      </c>
      <c r="P25" s="371">
        <v>594.53444750731467</v>
      </c>
      <c r="Q25" s="370">
        <v>10048226.697321124</v>
      </c>
      <c r="S25" s="124"/>
      <c r="T25" s="125"/>
      <c r="U25" s="126"/>
    </row>
    <row r="26" spans="1:21" x14ac:dyDescent="0.25">
      <c r="A26" s="343">
        <v>69</v>
      </c>
      <c r="B26" s="13" t="s">
        <v>419</v>
      </c>
      <c r="C26" s="344">
        <v>7010</v>
      </c>
      <c r="D26" s="345">
        <v>22.5</v>
      </c>
      <c r="E26" s="14">
        <v>20675182.300000001</v>
      </c>
      <c r="F26" s="14">
        <v>91889699.111111104</v>
      </c>
      <c r="G26" s="329">
        <v>0</v>
      </c>
      <c r="H26" s="346">
        <v>18350372.912488885</v>
      </c>
      <c r="I26" s="14">
        <v>1646069.635541115</v>
      </c>
      <c r="J26" s="15">
        <v>0</v>
      </c>
      <c r="K26" s="15">
        <v>19996442.54803</v>
      </c>
      <c r="L26" s="15">
        <v>2852.5595646262482</v>
      </c>
      <c r="M26" s="38">
        <v>1214.1404353737516</v>
      </c>
      <c r="N26" s="347">
        <v>0</v>
      </c>
      <c r="O26" s="348">
        <v>0</v>
      </c>
      <c r="P26" s="371">
        <v>971.31234829900131</v>
      </c>
      <c r="Q26" s="370">
        <v>6808899.5615759995</v>
      </c>
      <c r="S26" s="124"/>
      <c r="T26" s="125"/>
      <c r="U26" s="126"/>
    </row>
    <row r="27" spans="1:21" x14ac:dyDescent="0.25">
      <c r="A27" s="343">
        <v>71</v>
      </c>
      <c r="B27" s="13" t="s">
        <v>420</v>
      </c>
      <c r="C27" s="344">
        <v>6758</v>
      </c>
      <c r="D27" s="345">
        <v>22</v>
      </c>
      <c r="E27" s="14">
        <v>18718963.100000001</v>
      </c>
      <c r="F27" s="14">
        <v>85086195.909090921</v>
      </c>
      <c r="G27" s="329">
        <v>0</v>
      </c>
      <c r="H27" s="346">
        <v>16991713.323045455</v>
      </c>
      <c r="I27" s="14">
        <v>1428657.7020744849</v>
      </c>
      <c r="J27" s="15">
        <v>0</v>
      </c>
      <c r="K27" s="15">
        <v>18420371.025119938</v>
      </c>
      <c r="L27" s="15">
        <v>2725.713380455747</v>
      </c>
      <c r="M27" s="38">
        <v>1340.9866195442528</v>
      </c>
      <c r="N27" s="347">
        <v>0</v>
      </c>
      <c r="O27" s="348">
        <v>0</v>
      </c>
      <c r="P27" s="371">
        <v>1072.7892956354024</v>
      </c>
      <c r="Q27" s="370">
        <v>7249910.0599040492</v>
      </c>
      <c r="S27" s="124"/>
      <c r="T27" s="125"/>
      <c r="U27" s="126"/>
    </row>
    <row r="28" spans="1:21" x14ac:dyDescent="0.25">
      <c r="A28" s="343">
        <v>72</v>
      </c>
      <c r="B28" s="13" t="s">
        <v>421</v>
      </c>
      <c r="C28" s="344">
        <v>959</v>
      </c>
      <c r="D28" s="345">
        <v>20.5</v>
      </c>
      <c r="E28" s="14">
        <v>3197251.46</v>
      </c>
      <c r="F28" s="14">
        <v>15596348.585365854</v>
      </c>
      <c r="G28" s="329">
        <v>0</v>
      </c>
      <c r="H28" s="346">
        <v>3114590.8124975609</v>
      </c>
      <c r="I28" s="14">
        <v>145570.48382908572</v>
      </c>
      <c r="J28" s="15">
        <v>0</v>
      </c>
      <c r="K28" s="15">
        <v>3260161.2963266466</v>
      </c>
      <c r="L28" s="15">
        <v>3399.5425404865969</v>
      </c>
      <c r="M28" s="38">
        <v>667.15745951340296</v>
      </c>
      <c r="N28" s="347">
        <v>0</v>
      </c>
      <c r="O28" s="348">
        <v>0</v>
      </c>
      <c r="P28" s="371">
        <v>533.72596761072236</v>
      </c>
      <c r="Q28" s="370">
        <v>511843.20293868275</v>
      </c>
      <c r="S28" s="124"/>
      <c r="T28" s="125"/>
      <c r="U28" s="126"/>
    </row>
    <row r="29" spans="1:21" x14ac:dyDescent="0.25">
      <c r="A29" s="343">
        <v>74</v>
      </c>
      <c r="B29" s="13" t="s">
        <v>422</v>
      </c>
      <c r="C29" s="344">
        <v>1127</v>
      </c>
      <c r="D29" s="345">
        <v>23.5</v>
      </c>
      <c r="E29" s="14">
        <v>3115147.13</v>
      </c>
      <c r="F29" s="14">
        <v>13255945.234042553</v>
      </c>
      <c r="G29" s="329">
        <v>0</v>
      </c>
      <c r="H29" s="346">
        <v>2647212.2632382978</v>
      </c>
      <c r="I29" s="14">
        <v>519402.35259897861</v>
      </c>
      <c r="J29" s="15">
        <v>0</v>
      </c>
      <c r="K29" s="15">
        <v>3166614.6158372764</v>
      </c>
      <c r="L29" s="15">
        <v>2809.773394709207</v>
      </c>
      <c r="M29" s="38">
        <v>1256.9266052907928</v>
      </c>
      <c r="N29" s="347">
        <v>0</v>
      </c>
      <c r="O29" s="348">
        <v>0</v>
      </c>
      <c r="P29" s="371">
        <v>1005.5412842326343</v>
      </c>
      <c r="Q29" s="370">
        <v>1133245.027330179</v>
      </c>
      <c r="S29" s="124"/>
      <c r="T29" s="125"/>
      <c r="U29" s="126"/>
    </row>
    <row r="30" spans="1:21" x14ac:dyDescent="0.25">
      <c r="A30" s="343">
        <v>75</v>
      </c>
      <c r="B30" s="13" t="s">
        <v>423</v>
      </c>
      <c r="C30" s="344">
        <v>20111</v>
      </c>
      <c r="D30" s="345">
        <v>21</v>
      </c>
      <c r="E30" s="14">
        <v>75018287.629999995</v>
      </c>
      <c r="F30" s="14">
        <v>357229941.09523809</v>
      </c>
      <c r="G30" s="329">
        <v>0</v>
      </c>
      <c r="H30" s="346">
        <v>71338819.236719042</v>
      </c>
      <c r="I30" s="14">
        <v>10205565.600945098</v>
      </c>
      <c r="J30" s="15">
        <v>0</v>
      </c>
      <c r="K30" s="15">
        <v>81544384.837664142</v>
      </c>
      <c r="L30" s="15">
        <v>4054.7155704671145</v>
      </c>
      <c r="M30" s="38">
        <v>11.984429532885315</v>
      </c>
      <c r="N30" s="347">
        <v>0</v>
      </c>
      <c r="O30" s="348">
        <v>0</v>
      </c>
      <c r="P30" s="371">
        <v>9.5875436263082516</v>
      </c>
      <c r="Q30" s="370">
        <v>192815.08986868526</v>
      </c>
      <c r="S30" s="124"/>
      <c r="T30" s="125"/>
      <c r="U30" s="126"/>
    </row>
    <row r="31" spans="1:21" x14ac:dyDescent="0.25">
      <c r="A31" s="343">
        <v>77</v>
      </c>
      <c r="B31" s="13" t="s">
        <v>424</v>
      </c>
      <c r="C31" s="344">
        <v>4875</v>
      </c>
      <c r="D31" s="345">
        <v>22</v>
      </c>
      <c r="E31" s="14">
        <v>13416785.4</v>
      </c>
      <c r="F31" s="14">
        <v>60985388.18181818</v>
      </c>
      <c r="G31" s="329">
        <v>0</v>
      </c>
      <c r="H31" s="346">
        <v>12178782.019909089</v>
      </c>
      <c r="I31" s="14">
        <v>1258164.770127638</v>
      </c>
      <c r="J31" s="15">
        <v>0</v>
      </c>
      <c r="K31" s="15">
        <v>13436946.790036727</v>
      </c>
      <c r="L31" s="15">
        <v>2756.296777443431</v>
      </c>
      <c r="M31" s="38">
        <v>1310.4032225565688</v>
      </c>
      <c r="N31" s="347">
        <v>0</v>
      </c>
      <c r="O31" s="348">
        <v>0</v>
      </c>
      <c r="P31" s="371">
        <v>1048.3225780452551</v>
      </c>
      <c r="Q31" s="370">
        <v>5110572.5679706186</v>
      </c>
      <c r="S31" s="124"/>
      <c r="T31" s="125"/>
      <c r="U31" s="126"/>
    </row>
    <row r="32" spans="1:21" x14ac:dyDescent="0.25">
      <c r="A32" s="343">
        <v>78</v>
      </c>
      <c r="B32" s="13" t="s">
        <v>425</v>
      </c>
      <c r="C32" s="344">
        <v>8199</v>
      </c>
      <c r="D32" s="345">
        <v>21.75</v>
      </c>
      <c r="E32" s="14">
        <v>33888852.390000001</v>
      </c>
      <c r="F32" s="14">
        <v>155810815.58620688</v>
      </c>
      <c r="G32" s="329">
        <v>0</v>
      </c>
      <c r="H32" s="346">
        <v>31115419.872565512</v>
      </c>
      <c r="I32" s="14">
        <v>3710393.1591111384</v>
      </c>
      <c r="J32" s="15">
        <v>0</v>
      </c>
      <c r="K32" s="15">
        <v>34825813.03167665</v>
      </c>
      <c r="L32" s="15">
        <v>4247.5683658588423</v>
      </c>
      <c r="M32" s="38">
        <v>-180.86836585884248</v>
      </c>
      <c r="N32" s="347">
        <v>5.1977695062352742</v>
      </c>
      <c r="O32" s="348">
        <v>0.35197769506235271</v>
      </c>
      <c r="P32" s="371">
        <v>-63.661630524689706</v>
      </c>
      <c r="Q32" s="370">
        <v>-521961.70867193089</v>
      </c>
      <c r="S32" s="124"/>
      <c r="T32" s="125"/>
      <c r="U32" s="126"/>
    </row>
    <row r="33" spans="1:21" x14ac:dyDescent="0.25">
      <c r="A33" s="343">
        <v>79</v>
      </c>
      <c r="B33" s="13" t="s">
        <v>426</v>
      </c>
      <c r="C33" s="344">
        <v>6931</v>
      </c>
      <c r="D33" s="345">
        <v>21.5</v>
      </c>
      <c r="E33" s="14">
        <v>25142038.09</v>
      </c>
      <c r="F33" s="14">
        <v>116939712.04651164</v>
      </c>
      <c r="G33" s="329">
        <v>0</v>
      </c>
      <c r="H33" s="346">
        <v>23352860.495688371</v>
      </c>
      <c r="I33" s="14">
        <v>8645253.729225805</v>
      </c>
      <c r="J33" s="15">
        <v>0</v>
      </c>
      <c r="K33" s="15">
        <v>31998114.224914178</v>
      </c>
      <c r="L33" s="15">
        <v>4616.6663143722662</v>
      </c>
      <c r="M33" s="38">
        <v>-549.96631437226642</v>
      </c>
      <c r="N33" s="347">
        <v>6.3098570297549879</v>
      </c>
      <c r="O33" s="348">
        <v>0.36309857029754988</v>
      </c>
      <c r="P33" s="371">
        <v>-199.6919824603828</v>
      </c>
      <c r="Q33" s="370">
        <v>-1384065.1304329133</v>
      </c>
      <c r="S33" s="124"/>
      <c r="T33" s="125"/>
      <c r="U33" s="126"/>
    </row>
    <row r="34" spans="1:21" x14ac:dyDescent="0.25">
      <c r="A34" s="343">
        <v>81</v>
      </c>
      <c r="B34" s="13" t="s">
        <v>427</v>
      </c>
      <c r="C34" s="344">
        <v>2697</v>
      </c>
      <c r="D34" s="345">
        <v>21.5</v>
      </c>
      <c r="E34" s="14">
        <v>7293431.1100000003</v>
      </c>
      <c r="F34" s="14">
        <v>33922935.395348839</v>
      </c>
      <c r="G34" s="329">
        <v>0</v>
      </c>
      <c r="H34" s="346">
        <v>6774410.1984511632</v>
      </c>
      <c r="I34" s="14">
        <v>1742282.8337381226</v>
      </c>
      <c r="J34" s="15">
        <v>0</v>
      </c>
      <c r="K34" s="15">
        <v>8516693.0321892854</v>
      </c>
      <c r="L34" s="15">
        <v>3157.8394631773399</v>
      </c>
      <c r="M34" s="38">
        <v>908.86053682265992</v>
      </c>
      <c r="N34" s="347">
        <v>0</v>
      </c>
      <c r="O34" s="348">
        <v>0</v>
      </c>
      <c r="P34" s="371">
        <v>727.08842945812796</v>
      </c>
      <c r="Q34" s="370">
        <v>1960957.4942485711</v>
      </c>
      <c r="S34" s="124"/>
      <c r="T34" s="125"/>
      <c r="U34" s="126"/>
    </row>
    <row r="35" spans="1:21" x14ac:dyDescent="0.25">
      <c r="A35" s="343">
        <v>82</v>
      </c>
      <c r="B35" s="13" t="s">
        <v>428</v>
      </c>
      <c r="C35" s="344">
        <v>9422</v>
      </c>
      <c r="D35" s="345">
        <v>20.75</v>
      </c>
      <c r="E35" s="14">
        <v>35449379.950000003</v>
      </c>
      <c r="F35" s="14">
        <v>170840385.30120483</v>
      </c>
      <c r="G35" s="329">
        <v>0</v>
      </c>
      <c r="H35" s="346">
        <v>34116824.944650605</v>
      </c>
      <c r="I35" s="14">
        <v>1487218.1178826652</v>
      </c>
      <c r="J35" s="15">
        <v>0</v>
      </c>
      <c r="K35" s="15">
        <v>35604043.062533274</v>
      </c>
      <c r="L35" s="15">
        <v>3778.820108526138</v>
      </c>
      <c r="M35" s="38">
        <v>287.87989147386179</v>
      </c>
      <c r="N35" s="347">
        <v>0</v>
      </c>
      <c r="O35" s="348">
        <v>0</v>
      </c>
      <c r="P35" s="371">
        <v>230.30391317908945</v>
      </c>
      <c r="Q35" s="370">
        <v>2169923.4699733807</v>
      </c>
      <c r="S35" s="124"/>
      <c r="T35" s="125"/>
      <c r="U35" s="126"/>
    </row>
    <row r="36" spans="1:21" x14ac:dyDescent="0.25">
      <c r="A36" s="343">
        <v>86</v>
      </c>
      <c r="B36" s="13" t="s">
        <v>429</v>
      </c>
      <c r="C36" s="344">
        <v>8260</v>
      </c>
      <c r="D36" s="345">
        <v>21.5</v>
      </c>
      <c r="E36" s="14">
        <v>30434231.309999999</v>
      </c>
      <c r="F36" s="14">
        <v>141554564.23255813</v>
      </c>
      <c r="G36" s="329">
        <v>0</v>
      </c>
      <c r="H36" s="346">
        <v>28268446.477241859</v>
      </c>
      <c r="I36" s="14">
        <v>1375886.9111232224</v>
      </c>
      <c r="J36" s="15">
        <v>0</v>
      </c>
      <c r="K36" s="15">
        <v>29644333.388365082</v>
      </c>
      <c r="L36" s="15">
        <v>3588.902347259695</v>
      </c>
      <c r="M36" s="38">
        <v>477.79765274030478</v>
      </c>
      <c r="N36" s="347">
        <v>0</v>
      </c>
      <c r="O36" s="348">
        <v>0</v>
      </c>
      <c r="P36" s="371">
        <v>382.23812219224385</v>
      </c>
      <c r="Q36" s="370">
        <v>3157286.8893079343</v>
      </c>
      <c r="S36" s="124"/>
      <c r="T36" s="125"/>
      <c r="U36" s="126"/>
    </row>
    <row r="37" spans="1:21" x14ac:dyDescent="0.25">
      <c r="A37" s="343">
        <v>90</v>
      </c>
      <c r="B37" s="13" t="s">
        <v>430</v>
      </c>
      <c r="C37" s="344">
        <v>3254</v>
      </c>
      <c r="D37" s="345">
        <v>21</v>
      </c>
      <c r="E37" s="14">
        <v>8633695.8300000001</v>
      </c>
      <c r="F37" s="14">
        <v>41112837.285714284</v>
      </c>
      <c r="G37" s="329">
        <v>0</v>
      </c>
      <c r="H37" s="346">
        <v>8210233.6059571421</v>
      </c>
      <c r="I37" s="14">
        <v>3013444.3907556757</v>
      </c>
      <c r="J37" s="15">
        <v>0</v>
      </c>
      <c r="K37" s="15">
        <v>11223677.996712819</v>
      </c>
      <c r="L37" s="15">
        <v>3449.1942214851933</v>
      </c>
      <c r="M37" s="38">
        <v>617.50577851480648</v>
      </c>
      <c r="N37" s="347">
        <v>0</v>
      </c>
      <c r="O37" s="348">
        <v>0</v>
      </c>
      <c r="P37" s="371">
        <v>494.00462281184519</v>
      </c>
      <c r="Q37" s="370">
        <v>1607491.0426297442</v>
      </c>
      <c r="S37" s="124"/>
      <c r="T37" s="125"/>
      <c r="U37" s="126"/>
    </row>
    <row r="38" spans="1:21" x14ac:dyDescent="0.25">
      <c r="A38" s="343">
        <v>91</v>
      </c>
      <c r="B38" s="13" t="s">
        <v>431</v>
      </c>
      <c r="C38" s="344">
        <v>653835</v>
      </c>
      <c r="D38" s="345">
        <v>18</v>
      </c>
      <c r="E38" s="14">
        <v>2753652819.48</v>
      </c>
      <c r="F38" s="14">
        <v>15298071219.333334</v>
      </c>
      <c r="G38" s="329">
        <v>0</v>
      </c>
      <c r="H38" s="346">
        <v>3055024822.5008664</v>
      </c>
      <c r="I38" s="14">
        <v>607735292.47256434</v>
      </c>
      <c r="J38" s="15">
        <v>0</v>
      </c>
      <c r="K38" s="15">
        <v>3662760114.9734306</v>
      </c>
      <c r="L38" s="15">
        <v>5601.9639740506864</v>
      </c>
      <c r="M38" s="38">
        <v>-1535.2639740506866</v>
      </c>
      <c r="N38" s="347">
        <v>7.3364576153017351</v>
      </c>
      <c r="O38" s="348">
        <v>0.37336457615301732</v>
      </c>
      <c r="P38" s="371">
        <v>-573.21318295443155</v>
      </c>
      <c r="Q38" s="370">
        <v>-374786841.47701073</v>
      </c>
      <c r="S38" s="124"/>
      <c r="T38" s="125"/>
      <c r="U38" s="126"/>
    </row>
    <row r="39" spans="1:21" x14ac:dyDescent="0.25">
      <c r="A39" s="343">
        <v>92</v>
      </c>
      <c r="B39" s="13" t="s">
        <v>432</v>
      </c>
      <c r="C39" s="344">
        <v>233775</v>
      </c>
      <c r="D39" s="345">
        <v>19</v>
      </c>
      <c r="E39" s="14">
        <v>893711003.82000005</v>
      </c>
      <c r="F39" s="14">
        <v>4703742125.3684206</v>
      </c>
      <c r="G39" s="329">
        <v>0</v>
      </c>
      <c r="H39" s="346">
        <v>939337302.43607354</v>
      </c>
      <c r="I39" s="14">
        <v>99017748.356487051</v>
      </c>
      <c r="J39" s="15">
        <v>0</v>
      </c>
      <c r="K39" s="15">
        <v>1038355050.7925606</v>
      </c>
      <c r="L39" s="15">
        <v>4441.6855985137872</v>
      </c>
      <c r="M39" s="38">
        <v>-374.98559851378741</v>
      </c>
      <c r="N39" s="347">
        <v>5.9268876212697261</v>
      </c>
      <c r="O39" s="348">
        <v>0.35926887621269726</v>
      </c>
      <c r="P39" s="371">
        <v>-134.7206545739941</v>
      </c>
      <c r="Q39" s="370">
        <v>-31494321.02303547</v>
      </c>
      <c r="S39" s="124"/>
      <c r="T39" s="125"/>
      <c r="U39" s="126"/>
    </row>
    <row r="40" spans="1:21" x14ac:dyDescent="0.25">
      <c r="A40" s="343">
        <v>97</v>
      </c>
      <c r="B40" s="13" t="s">
        <v>433</v>
      </c>
      <c r="C40" s="344">
        <v>2136</v>
      </c>
      <c r="D40" s="345">
        <v>20</v>
      </c>
      <c r="E40" s="14">
        <v>5675579.7199999997</v>
      </c>
      <c r="F40" s="14">
        <v>28377898.600000001</v>
      </c>
      <c r="G40" s="329">
        <v>0</v>
      </c>
      <c r="H40" s="346">
        <v>5667066.35042</v>
      </c>
      <c r="I40" s="14">
        <v>1270565.5628250018</v>
      </c>
      <c r="J40" s="15">
        <v>0</v>
      </c>
      <c r="K40" s="15">
        <v>6937631.9132450018</v>
      </c>
      <c r="L40" s="15">
        <v>3247.9550155641396</v>
      </c>
      <c r="M40" s="38">
        <v>818.74498443586026</v>
      </c>
      <c r="N40" s="347">
        <v>0</v>
      </c>
      <c r="O40" s="348">
        <v>0</v>
      </c>
      <c r="P40" s="371">
        <v>654.99598754868828</v>
      </c>
      <c r="Q40" s="370">
        <v>1399071.4294039982</v>
      </c>
      <c r="S40" s="124"/>
      <c r="T40" s="125"/>
      <c r="U40" s="126"/>
    </row>
    <row r="41" spans="1:21" x14ac:dyDescent="0.25">
      <c r="A41" s="343">
        <v>98</v>
      </c>
      <c r="B41" s="13" t="s">
        <v>434</v>
      </c>
      <c r="C41" s="344">
        <v>23410</v>
      </c>
      <c r="D41" s="345">
        <v>21</v>
      </c>
      <c r="E41" s="14">
        <v>87479864.180000007</v>
      </c>
      <c r="F41" s="14">
        <v>416570781.80952382</v>
      </c>
      <c r="G41" s="329">
        <v>0</v>
      </c>
      <c r="H41" s="346">
        <v>83189185.127361909</v>
      </c>
      <c r="I41" s="14">
        <v>4030655.1101682945</v>
      </c>
      <c r="J41" s="15">
        <v>0</v>
      </c>
      <c r="K41" s="15">
        <v>87219840.237530202</v>
      </c>
      <c r="L41" s="15">
        <v>3725.7513984421275</v>
      </c>
      <c r="M41" s="38">
        <v>340.94860155787228</v>
      </c>
      <c r="N41" s="347">
        <v>0</v>
      </c>
      <c r="O41" s="348">
        <v>0</v>
      </c>
      <c r="P41" s="371">
        <v>272.75888124629785</v>
      </c>
      <c r="Q41" s="370">
        <v>6385285.4099758323</v>
      </c>
      <c r="S41" s="124"/>
      <c r="T41" s="125"/>
      <c r="U41" s="126"/>
    </row>
    <row r="42" spans="1:21" x14ac:dyDescent="0.25">
      <c r="A42" s="343">
        <v>102</v>
      </c>
      <c r="B42" s="13" t="s">
        <v>435</v>
      </c>
      <c r="C42" s="344">
        <v>10044</v>
      </c>
      <c r="D42" s="345">
        <v>21</v>
      </c>
      <c r="E42" s="14">
        <v>30768336.66</v>
      </c>
      <c r="F42" s="14">
        <v>146515888.85714287</v>
      </c>
      <c r="G42" s="329">
        <v>0</v>
      </c>
      <c r="H42" s="346">
        <v>29259223.00477143</v>
      </c>
      <c r="I42" s="14">
        <v>2612576.7094279737</v>
      </c>
      <c r="J42" s="15">
        <v>0</v>
      </c>
      <c r="K42" s="15">
        <v>31871799.714199405</v>
      </c>
      <c r="L42" s="15">
        <v>3173.2178130425532</v>
      </c>
      <c r="M42" s="38">
        <v>893.48218695744663</v>
      </c>
      <c r="N42" s="347">
        <v>0</v>
      </c>
      <c r="O42" s="348">
        <v>0</v>
      </c>
      <c r="P42" s="371">
        <v>714.7857495659573</v>
      </c>
      <c r="Q42" s="370">
        <v>7179308.0686404752</v>
      </c>
      <c r="S42" s="124"/>
      <c r="T42" s="125"/>
      <c r="U42" s="126"/>
    </row>
    <row r="43" spans="1:21" x14ac:dyDescent="0.25">
      <c r="A43" s="343">
        <v>103</v>
      </c>
      <c r="B43" s="13" t="s">
        <v>436</v>
      </c>
      <c r="C43" s="344">
        <v>2184</v>
      </c>
      <c r="D43" s="345">
        <v>22</v>
      </c>
      <c r="E43" s="14">
        <v>6762489.0499999998</v>
      </c>
      <c r="F43" s="14">
        <v>30738586.59090909</v>
      </c>
      <c r="G43" s="329">
        <v>0</v>
      </c>
      <c r="H43" s="346">
        <v>6138495.7422045451</v>
      </c>
      <c r="I43" s="14">
        <v>543376.155443214</v>
      </c>
      <c r="J43" s="15">
        <v>0</v>
      </c>
      <c r="K43" s="15">
        <v>6681871.8976477589</v>
      </c>
      <c r="L43" s="15">
        <v>3059.4651546006221</v>
      </c>
      <c r="M43" s="38">
        <v>1007.2348453993777</v>
      </c>
      <c r="N43" s="347">
        <v>0</v>
      </c>
      <c r="O43" s="348">
        <v>0</v>
      </c>
      <c r="P43" s="371">
        <v>805.78787631950217</v>
      </c>
      <c r="Q43" s="370">
        <v>1759840.7218817926</v>
      </c>
      <c r="S43" s="124"/>
      <c r="T43" s="125"/>
      <c r="U43" s="126"/>
    </row>
    <row r="44" spans="1:21" x14ac:dyDescent="0.25">
      <c r="A44" s="343">
        <v>105</v>
      </c>
      <c r="B44" s="13" t="s">
        <v>437</v>
      </c>
      <c r="C44" s="344">
        <v>2271</v>
      </c>
      <c r="D44" s="345">
        <v>21.75</v>
      </c>
      <c r="E44" s="14">
        <v>6204583.0899999999</v>
      </c>
      <c r="F44" s="14">
        <v>28526818.804597702</v>
      </c>
      <c r="G44" s="329">
        <v>0</v>
      </c>
      <c r="H44" s="346">
        <v>5696805.7152781608</v>
      </c>
      <c r="I44" s="14">
        <v>1000969.8198918246</v>
      </c>
      <c r="J44" s="15">
        <v>0</v>
      </c>
      <c r="K44" s="15">
        <v>6697775.5351699851</v>
      </c>
      <c r="L44" s="15">
        <v>2949.2626751078756</v>
      </c>
      <c r="M44" s="38">
        <v>1117.4373248921243</v>
      </c>
      <c r="N44" s="347">
        <v>0</v>
      </c>
      <c r="O44" s="348">
        <v>0</v>
      </c>
      <c r="P44" s="371">
        <v>893.94985991369947</v>
      </c>
      <c r="Q44" s="370">
        <v>2030160.1318640115</v>
      </c>
      <c r="S44" s="124"/>
      <c r="T44" s="125"/>
      <c r="U44" s="126"/>
    </row>
    <row r="45" spans="1:21" x14ac:dyDescent="0.25">
      <c r="A45" s="343">
        <v>106</v>
      </c>
      <c r="B45" s="13" t="s">
        <v>438</v>
      </c>
      <c r="C45" s="344">
        <v>46470</v>
      </c>
      <c r="D45" s="345">
        <v>19.75</v>
      </c>
      <c r="E45" s="14">
        <v>183030579.78999999</v>
      </c>
      <c r="F45" s="14">
        <v>926737112.8607595</v>
      </c>
      <c r="G45" s="329">
        <v>0</v>
      </c>
      <c r="H45" s="346">
        <v>185069401.43829367</v>
      </c>
      <c r="I45" s="14">
        <v>17464976.612219725</v>
      </c>
      <c r="J45" s="15">
        <v>0</v>
      </c>
      <c r="K45" s="15">
        <v>202534378.05051339</v>
      </c>
      <c r="L45" s="15">
        <v>4358.389887034934</v>
      </c>
      <c r="M45" s="38">
        <v>-291.68988703493415</v>
      </c>
      <c r="N45" s="347">
        <v>5.6756912072117851</v>
      </c>
      <c r="O45" s="348">
        <v>0.35675691207211785</v>
      </c>
      <c r="P45" s="371">
        <v>-104.06238338124798</v>
      </c>
      <c r="Q45" s="370">
        <v>-4835778.9557265937</v>
      </c>
      <c r="S45" s="124"/>
      <c r="T45" s="125"/>
      <c r="U45" s="126"/>
    </row>
    <row r="46" spans="1:21" x14ac:dyDescent="0.25">
      <c r="A46" s="343">
        <v>108</v>
      </c>
      <c r="B46" s="13" t="s">
        <v>439</v>
      </c>
      <c r="C46" s="344">
        <v>10404</v>
      </c>
      <c r="D46" s="345">
        <v>22</v>
      </c>
      <c r="E46" s="14">
        <v>35290496.109999999</v>
      </c>
      <c r="F46" s="14">
        <v>160411345.95454547</v>
      </c>
      <c r="G46" s="329">
        <v>0</v>
      </c>
      <c r="H46" s="346">
        <v>32034145.787122726</v>
      </c>
      <c r="I46" s="14">
        <v>2091732.5546702794</v>
      </c>
      <c r="J46" s="15">
        <v>0</v>
      </c>
      <c r="K46" s="15">
        <v>34125878.341793008</v>
      </c>
      <c r="L46" s="15">
        <v>3280.0728894456947</v>
      </c>
      <c r="M46" s="38">
        <v>786.62711055430509</v>
      </c>
      <c r="N46" s="347">
        <v>0</v>
      </c>
      <c r="O46" s="348">
        <v>0</v>
      </c>
      <c r="P46" s="371">
        <v>629.30168844344416</v>
      </c>
      <c r="Q46" s="370">
        <v>6547254.766565593</v>
      </c>
      <c r="S46" s="124"/>
      <c r="T46" s="125"/>
      <c r="U46" s="126"/>
    </row>
    <row r="47" spans="1:21" x14ac:dyDescent="0.25">
      <c r="A47" s="343">
        <v>109</v>
      </c>
      <c r="B47" s="13" t="s">
        <v>440</v>
      </c>
      <c r="C47" s="344">
        <v>67633</v>
      </c>
      <c r="D47" s="345">
        <v>21</v>
      </c>
      <c r="E47" s="14">
        <v>254474222.25999999</v>
      </c>
      <c r="F47" s="14">
        <v>1211782010.7619047</v>
      </c>
      <c r="G47" s="329">
        <v>0</v>
      </c>
      <c r="H47" s="346">
        <v>241992867.54915234</v>
      </c>
      <c r="I47" s="14">
        <v>21975891.884854473</v>
      </c>
      <c r="J47" s="15">
        <v>0</v>
      </c>
      <c r="K47" s="15">
        <v>263968759.43400681</v>
      </c>
      <c r="L47" s="15">
        <v>3902.9580150814959</v>
      </c>
      <c r="M47" s="38">
        <v>163.74198491850393</v>
      </c>
      <c r="N47" s="347">
        <v>0</v>
      </c>
      <c r="O47" s="348">
        <v>0</v>
      </c>
      <c r="P47" s="371">
        <v>130.99358793480314</v>
      </c>
      <c r="Q47" s="370">
        <v>8859489.3327945415</v>
      </c>
      <c r="S47" s="124"/>
      <c r="T47" s="125"/>
      <c r="U47" s="126"/>
    </row>
    <row r="48" spans="1:21" x14ac:dyDescent="0.25">
      <c r="A48" s="343">
        <v>111</v>
      </c>
      <c r="B48" s="13" t="s">
        <v>441</v>
      </c>
      <c r="C48" s="344">
        <v>18667</v>
      </c>
      <c r="D48" s="345">
        <v>20.5</v>
      </c>
      <c r="E48" s="14">
        <v>61582109.020000003</v>
      </c>
      <c r="F48" s="14">
        <v>300400531.80487806</v>
      </c>
      <c r="G48" s="329">
        <v>0</v>
      </c>
      <c r="H48" s="346">
        <v>59989986.201434143</v>
      </c>
      <c r="I48" s="14">
        <v>4420610.9443521835</v>
      </c>
      <c r="J48" s="15">
        <v>0</v>
      </c>
      <c r="K48" s="15">
        <v>64410597.14578633</v>
      </c>
      <c r="L48" s="15">
        <v>3450.5060880584097</v>
      </c>
      <c r="M48" s="38">
        <v>616.19391194159016</v>
      </c>
      <c r="N48" s="347">
        <v>0</v>
      </c>
      <c r="O48" s="348">
        <v>0</v>
      </c>
      <c r="P48" s="371">
        <v>492.95512955327217</v>
      </c>
      <c r="Q48" s="370">
        <v>9201993.4033709317</v>
      </c>
      <c r="S48" s="124"/>
      <c r="T48" s="125"/>
      <c r="U48" s="126"/>
    </row>
    <row r="49" spans="1:21" x14ac:dyDescent="0.25">
      <c r="A49" s="343">
        <v>139</v>
      </c>
      <c r="B49" s="13" t="s">
        <v>442</v>
      </c>
      <c r="C49" s="344">
        <v>9844</v>
      </c>
      <c r="D49" s="345">
        <v>21.25</v>
      </c>
      <c r="E49" s="14">
        <v>29399069.690000001</v>
      </c>
      <c r="F49" s="14">
        <v>138348563.24705881</v>
      </c>
      <c r="G49" s="329">
        <v>0</v>
      </c>
      <c r="H49" s="346">
        <v>27628208.080437642</v>
      </c>
      <c r="I49" s="14">
        <v>1793562.8303752521</v>
      </c>
      <c r="J49" s="15">
        <v>0</v>
      </c>
      <c r="K49" s="15">
        <v>29421770.910812892</v>
      </c>
      <c r="L49" s="15">
        <v>2988.8024086563278</v>
      </c>
      <c r="M49" s="38">
        <v>1077.897591343672</v>
      </c>
      <c r="N49" s="347">
        <v>0</v>
      </c>
      <c r="O49" s="348">
        <v>0</v>
      </c>
      <c r="P49" s="371">
        <v>862.31807307493773</v>
      </c>
      <c r="Q49" s="370">
        <v>8488659.111349687</v>
      </c>
      <c r="S49" s="124"/>
      <c r="T49" s="125"/>
      <c r="U49" s="126"/>
    </row>
    <row r="50" spans="1:21" x14ac:dyDescent="0.25">
      <c r="A50" s="343">
        <v>140</v>
      </c>
      <c r="B50" s="13" t="s">
        <v>443</v>
      </c>
      <c r="C50" s="344">
        <v>21368</v>
      </c>
      <c r="D50" s="345">
        <v>20.5</v>
      </c>
      <c r="E50" s="14">
        <v>66423096.700000003</v>
      </c>
      <c r="F50" s="14">
        <v>324015105.85365856</v>
      </c>
      <c r="G50" s="329">
        <v>0</v>
      </c>
      <c r="H50" s="346">
        <v>64705816.638975613</v>
      </c>
      <c r="I50" s="14">
        <v>6401550.050497246</v>
      </c>
      <c r="J50" s="15">
        <v>0</v>
      </c>
      <c r="K50" s="15">
        <v>71107366.689472854</v>
      </c>
      <c r="L50" s="15">
        <v>3327.7502194624135</v>
      </c>
      <c r="M50" s="38">
        <v>738.94978053758632</v>
      </c>
      <c r="N50" s="347">
        <v>0</v>
      </c>
      <c r="O50" s="348">
        <v>0</v>
      </c>
      <c r="P50" s="371">
        <v>591.15982443006908</v>
      </c>
      <c r="Q50" s="370">
        <v>12631903.128421716</v>
      </c>
      <c r="S50" s="124"/>
      <c r="T50" s="125"/>
      <c r="U50" s="126"/>
    </row>
    <row r="51" spans="1:21" x14ac:dyDescent="0.25">
      <c r="A51" s="343">
        <v>142</v>
      </c>
      <c r="B51" s="13" t="s">
        <v>444</v>
      </c>
      <c r="C51" s="344">
        <v>6711</v>
      </c>
      <c r="D51" s="345">
        <v>21.25</v>
      </c>
      <c r="E51" s="14">
        <v>21049266.239999998</v>
      </c>
      <c r="F51" s="14">
        <v>99055370.541176453</v>
      </c>
      <c r="G51" s="329">
        <v>0</v>
      </c>
      <c r="H51" s="346">
        <v>19781357.497072935</v>
      </c>
      <c r="I51" s="14">
        <v>1688174.4645059418</v>
      </c>
      <c r="J51" s="15">
        <v>0</v>
      </c>
      <c r="K51" s="15">
        <v>21469531.961578876</v>
      </c>
      <c r="L51" s="15">
        <v>3199.1554107553084</v>
      </c>
      <c r="M51" s="38">
        <v>867.54458924469145</v>
      </c>
      <c r="N51" s="347">
        <v>0</v>
      </c>
      <c r="O51" s="348">
        <v>0</v>
      </c>
      <c r="P51" s="371">
        <v>694.03567139575318</v>
      </c>
      <c r="Q51" s="370">
        <v>4657673.3907368993</v>
      </c>
      <c r="S51" s="124"/>
      <c r="T51" s="125"/>
      <c r="U51" s="126"/>
    </row>
    <row r="52" spans="1:21" x14ac:dyDescent="0.25">
      <c r="A52" s="343">
        <v>143</v>
      </c>
      <c r="B52" s="13" t="s">
        <v>445</v>
      </c>
      <c r="C52" s="344">
        <v>6942</v>
      </c>
      <c r="D52" s="345">
        <v>22</v>
      </c>
      <c r="E52" s="14">
        <v>21299582.949999999</v>
      </c>
      <c r="F52" s="14">
        <v>96816286.13636364</v>
      </c>
      <c r="G52" s="329">
        <v>0</v>
      </c>
      <c r="H52" s="346">
        <v>19334212.341431819</v>
      </c>
      <c r="I52" s="14">
        <v>2307428.6072219443</v>
      </c>
      <c r="J52" s="15">
        <v>0</v>
      </c>
      <c r="K52" s="15">
        <v>21641640.948653765</v>
      </c>
      <c r="L52" s="15">
        <v>3117.4936543724812</v>
      </c>
      <c r="M52" s="38">
        <v>949.20634562751866</v>
      </c>
      <c r="N52" s="347">
        <v>0</v>
      </c>
      <c r="O52" s="348">
        <v>0</v>
      </c>
      <c r="P52" s="371">
        <v>759.36507650201497</v>
      </c>
      <c r="Q52" s="370">
        <v>5271512.3610769883</v>
      </c>
      <c r="S52" s="124"/>
      <c r="T52" s="125"/>
      <c r="U52" s="126"/>
    </row>
    <row r="53" spans="1:21" x14ac:dyDescent="0.25">
      <c r="A53" s="343">
        <v>145</v>
      </c>
      <c r="B53" s="13" t="s">
        <v>446</v>
      </c>
      <c r="C53" s="344">
        <v>12269</v>
      </c>
      <c r="D53" s="345">
        <v>21</v>
      </c>
      <c r="E53" s="14">
        <v>39124861.740000002</v>
      </c>
      <c r="F53" s="14">
        <v>186308865.42857143</v>
      </c>
      <c r="G53" s="329">
        <v>0</v>
      </c>
      <c r="H53" s="346">
        <v>37205880.426085711</v>
      </c>
      <c r="I53" s="14">
        <v>2094243.8648255551</v>
      </c>
      <c r="J53" s="15">
        <v>0</v>
      </c>
      <c r="K53" s="15">
        <v>39300124.290911265</v>
      </c>
      <c r="L53" s="15">
        <v>3203.2051749051484</v>
      </c>
      <c r="M53" s="38">
        <v>863.49482509485142</v>
      </c>
      <c r="N53" s="347">
        <v>0</v>
      </c>
      <c r="O53" s="348">
        <v>0</v>
      </c>
      <c r="P53" s="371">
        <v>690.79586007588114</v>
      </c>
      <c r="Q53" s="370">
        <v>8475374.4072709866</v>
      </c>
      <c r="S53" s="124"/>
      <c r="T53" s="125"/>
      <c r="U53" s="126"/>
    </row>
    <row r="54" spans="1:21" x14ac:dyDescent="0.25">
      <c r="A54" s="343">
        <v>146</v>
      </c>
      <c r="B54" s="13" t="s">
        <v>447</v>
      </c>
      <c r="C54" s="344">
        <v>4857</v>
      </c>
      <c r="D54" s="345">
        <v>21</v>
      </c>
      <c r="E54" s="14">
        <v>13025247.390000001</v>
      </c>
      <c r="F54" s="14">
        <v>62024987.571428575</v>
      </c>
      <c r="G54" s="329">
        <v>0</v>
      </c>
      <c r="H54" s="346">
        <v>12386390.018014286</v>
      </c>
      <c r="I54" s="14">
        <v>3721559.6730250912</v>
      </c>
      <c r="J54" s="15">
        <v>0</v>
      </c>
      <c r="K54" s="15">
        <v>16107949.691039376</v>
      </c>
      <c r="L54" s="15">
        <v>3316.4401258059247</v>
      </c>
      <c r="M54" s="38">
        <v>750.25987419407511</v>
      </c>
      <c r="N54" s="347">
        <v>0</v>
      </c>
      <c r="O54" s="348">
        <v>0</v>
      </c>
      <c r="P54" s="371">
        <v>600.20789935526011</v>
      </c>
      <c r="Q54" s="370">
        <v>2915209.7671684981</v>
      </c>
      <c r="S54" s="124"/>
      <c r="T54" s="125"/>
      <c r="U54" s="126"/>
    </row>
    <row r="55" spans="1:21" x14ac:dyDescent="0.25">
      <c r="A55" s="343">
        <v>148</v>
      </c>
      <c r="B55" s="13" t="s">
        <v>448</v>
      </c>
      <c r="C55" s="344">
        <v>6907</v>
      </c>
      <c r="D55" s="345">
        <v>19</v>
      </c>
      <c r="E55" s="14">
        <v>20877996.079999998</v>
      </c>
      <c r="F55" s="14">
        <v>109884189.89473683</v>
      </c>
      <c r="G55" s="329">
        <v>0</v>
      </c>
      <c r="H55" s="346">
        <v>21943872.721978944</v>
      </c>
      <c r="I55" s="14">
        <v>3617853.4481901284</v>
      </c>
      <c r="J55" s="15">
        <v>0</v>
      </c>
      <c r="K55" s="15">
        <v>25561726.17016907</v>
      </c>
      <c r="L55" s="15">
        <v>3700.8435167466441</v>
      </c>
      <c r="M55" s="38">
        <v>365.85648325335569</v>
      </c>
      <c r="N55" s="347">
        <v>0</v>
      </c>
      <c r="O55" s="348">
        <v>0</v>
      </c>
      <c r="P55" s="371">
        <v>292.68518660268455</v>
      </c>
      <c r="Q55" s="370">
        <v>2021576.5838647422</v>
      </c>
      <c r="S55" s="124"/>
      <c r="T55" s="125"/>
      <c r="U55" s="126"/>
    </row>
    <row r="56" spans="1:21" x14ac:dyDescent="0.25">
      <c r="A56" s="343">
        <v>149</v>
      </c>
      <c r="B56" s="13" t="s">
        <v>449</v>
      </c>
      <c r="C56" s="344">
        <v>5386</v>
      </c>
      <c r="D56" s="345">
        <v>20.75</v>
      </c>
      <c r="E56" s="14">
        <v>22565715.600000001</v>
      </c>
      <c r="F56" s="14">
        <v>108750436.62650603</v>
      </c>
      <c r="G56" s="329">
        <v>0</v>
      </c>
      <c r="H56" s="346">
        <v>21717462.194313254</v>
      </c>
      <c r="I56" s="14">
        <v>1518837.2390177802</v>
      </c>
      <c r="J56" s="15">
        <v>0</v>
      </c>
      <c r="K56" s="15">
        <v>23236299.433331035</v>
      </c>
      <c r="L56" s="15">
        <v>4314.2033853195389</v>
      </c>
      <c r="M56" s="38">
        <v>-247.50338531953912</v>
      </c>
      <c r="N56" s="347">
        <v>5.5114242599739454</v>
      </c>
      <c r="O56" s="348">
        <v>0.35511424259973945</v>
      </c>
      <c r="P56" s="371">
        <v>-87.891977218619601</v>
      </c>
      <c r="Q56" s="370">
        <v>-473386.18929948518</v>
      </c>
      <c r="S56" s="124"/>
      <c r="T56" s="125"/>
      <c r="U56" s="126"/>
    </row>
    <row r="57" spans="1:21" x14ac:dyDescent="0.25">
      <c r="A57" s="343">
        <v>151</v>
      </c>
      <c r="B57" s="13" t="s">
        <v>450</v>
      </c>
      <c r="C57" s="344">
        <v>1951</v>
      </c>
      <c r="D57" s="345">
        <v>22</v>
      </c>
      <c r="E57" s="14">
        <v>5251955.84</v>
      </c>
      <c r="F57" s="14">
        <v>23872526.545454547</v>
      </c>
      <c r="G57" s="329">
        <v>0</v>
      </c>
      <c r="H57" s="346">
        <v>4767343.5511272727</v>
      </c>
      <c r="I57" s="14">
        <v>966364.71932206186</v>
      </c>
      <c r="J57" s="15">
        <v>0</v>
      </c>
      <c r="K57" s="15">
        <v>5733708.2704493348</v>
      </c>
      <c r="L57" s="15">
        <v>2938.85610991765</v>
      </c>
      <c r="M57" s="38">
        <v>1127.8438900823498</v>
      </c>
      <c r="N57" s="347">
        <v>0</v>
      </c>
      <c r="O57" s="348">
        <v>0</v>
      </c>
      <c r="P57" s="371">
        <v>902.27511206587997</v>
      </c>
      <c r="Q57" s="370">
        <v>1760338.7436405318</v>
      </c>
      <c r="S57" s="124"/>
      <c r="T57" s="125"/>
      <c r="U57" s="126"/>
    </row>
    <row r="58" spans="1:21" x14ac:dyDescent="0.25">
      <c r="A58" s="343">
        <v>152</v>
      </c>
      <c r="B58" s="13" t="s">
        <v>451</v>
      </c>
      <c r="C58" s="344">
        <v>4522</v>
      </c>
      <c r="D58" s="345">
        <v>21.5</v>
      </c>
      <c r="E58" s="14">
        <v>13860064.390000001</v>
      </c>
      <c r="F58" s="14">
        <v>64465415.767441861</v>
      </c>
      <c r="G58" s="329">
        <v>0</v>
      </c>
      <c r="H58" s="346">
        <v>12873743.528758138</v>
      </c>
      <c r="I58" s="14">
        <v>800675.32955682534</v>
      </c>
      <c r="J58" s="15">
        <v>0</v>
      </c>
      <c r="K58" s="15">
        <v>13674418.858314963</v>
      </c>
      <c r="L58" s="15">
        <v>3023.9758642890233</v>
      </c>
      <c r="M58" s="38">
        <v>1042.7241357109765</v>
      </c>
      <c r="N58" s="347">
        <v>0</v>
      </c>
      <c r="O58" s="348">
        <v>0</v>
      </c>
      <c r="P58" s="371">
        <v>834.17930856878127</v>
      </c>
      <c r="Q58" s="370">
        <v>3772158.8333480288</v>
      </c>
      <c r="S58" s="124"/>
      <c r="T58" s="125"/>
      <c r="U58" s="126"/>
    </row>
    <row r="59" spans="1:21" x14ac:dyDescent="0.25">
      <c r="A59" s="343">
        <v>153</v>
      </c>
      <c r="B59" s="13" t="s">
        <v>452</v>
      </c>
      <c r="C59" s="344">
        <v>26508</v>
      </c>
      <c r="D59" s="345">
        <v>20</v>
      </c>
      <c r="E59" s="14">
        <v>91542423.799999997</v>
      </c>
      <c r="F59" s="14">
        <v>457712119</v>
      </c>
      <c r="G59" s="329">
        <v>0</v>
      </c>
      <c r="H59" s="346">
        <v>91405110.164299995</v>
      </c>
      <c r="I59" s="14">
        <v>4478429.3138818517</v>
      </c>
      <c r="J59" s="15">
        <v>0</v>
      </c>
      <c r="K59" s="15">
        <v>95883539.478181839</v>
      </c>
      <c r="L59" s="15">
        <v>3617.1548015007484</v>
      </c>
      <c r="M59" s="38">
        <v>449.54519849925146</v>
      </c>
      <c r="N59" s="347">
        <v>0</v>
      </c>
      <c r="O59" s="348">
        <v>0</v>
      </c>
      <c r="P59" s="371">
        <v>359.63615879940119</v>
      </c>
      <c r="Q59" s="370">
        <v>9533235.2974545266</v>
      </c>
      <c r="S59" s="124"/>
      <c r="T59" s="125"/>
      <c r="U59" s="126"/>
    </row>
    <row r="60" spans="1:21" x14ac:dyDescent="0.25">
      <c r="A60" s="343">
        <v>165</v>
      </c>
      <c r="B60" s="13" t="s">
        <v>453</v>
      </c>
      <c r="C60" s="344">
        <v>16413</v>
      </c>
      <c r="D60" s="345">
        <v>21</v>
      </c>
      <c r="E60" s="14">
        <v>60048293.979999997</v>
      </c>
      <c r="F60" s="14">
        <v>285944257.04761904</v>
      </c>
      <c r="G60" s="329">
        <v>0</v>
      </c>
      <c r="H60" s="346">
        <v>57103068.13240952</v>
      </c>
      <c r="I60" s="14">
        <v>2972254.6982788299</v>
      </c>
      <c r="J60" s="15">
        <v>0</v>
      </c>
      <c r="K60" s="15">
        <v>60075322.83068835</v>
      </c>
      <c r="L60" s="15">
        <v>3660.22804061953</v>
      </c>
      <c r="M60" s="38">
        <v>406.4719593804698</v>
      </c>
      <c r="N60" s="347">
        <v>0</v>
      </c>
      <c r="O60" s="348">
        <v>0</v>
      </c>
      <c r="P60" s="371">
        <v>325.17756750437587</v>
      </c>
      <c r="Q60" s="370">
        <v>5337139.4154493213</v>
      </c>
      <c r="S60" s="124"/>
      <c r="T60" s="125"/>
      <c r="U60" s="126"/>
    </row>
    <row r="61" spans="1:21" x14ac:dyDescent="0.25">
      <c r="A61" s="343">
        <v>167</v>
      </c>
      <c r="B61" s="13" t="s">
        <v>454</v>
      </c>
      <c r="C61" s="344">
        <v>76850</v>
      </c>
      <c r="D61" s="345">
        <v>20.5</v>
      </c>
      <c r="E61" s="14">
        <v>234512640.80000001</v>
      </c>
      <c r="F61" s="14">
        <v>1143964101.4634147</v>
      </c>
      <c r="G61" s="329">
        <v>0</v>
      </c>
      <c r="H61" s="346">
        <v>228449631.06224391</v>
      </c>
      <c r="I61" s="14">
        <v>26112391.080375485</v>
      </c>
      <c r="J61" s="15">
        <v>0</v>
      </c>
      <c r="K61" s="15">
        <v>254562022.1426194</v>
      </c>
      <c r="L61" s="15">
        <v>3312.4531183164527</v>
      </c>
      <c r="M61" s="38">
        <v>754.24688168354714</v>
      </c>
      <c r="N61" s="347">
        <v>0</v>
      </c>
      <c r="O61" s="348">
        <v>0</v>
      </c>
      <c r="P61" s="371">
        <v>603.39750534683776</v>
      </c>
      <c r="Q61" s="370">
        <v>46371098.285904482</v>
      </c>
      <c r="S61" s="124"/>
      <c r="T61" s="125"/>
      <c r="U61" s="126"/>
    </row>
    <row r="62" spans="1:21" x14ac:dyDescent="0.25">
      <c r="A62" s="343">
        <v>169</v>
      </c>
      <c r="B62" s="13" t="s">
        <v>455</v>
      </c>
      <c r="C62" s="344">
        <v>5133</v>
      </c>
      <c r="D62" s="345">
        <v>21.25</v>
      </c>
      <c r="E62" s="14">
        <v>17764009.16</v>
      </c>
      <c r="F62" s="14">
        <v>83595337.223529413</v>
      </c>
      <c r="G62" s="329">
        <v>0</v>
      </c>
      <c r="H62" s="346">
        <v>16693988.843538823</v>
      </c>
      <c r="I62" s="14">
        <v>1640556.1692961007</v>
      </c>
      <c r="J62" s="15">
        <v>0</v>
      </c>
      <c r="K62" s="15">
        <v>18334545.012834921</v>
      </c>
      <c r="L62" s="15">
        <v>3571.8965542246096</v>
      </c>
      <c r="M62" s="38">
        <v>494.80344577539017</v>
      </c>
      <c r="N62" s="347">
        <v>0</v>
      </c>
      <c r="O62" s="348">
        <v>0</v>
      </c>
      <c r="P62" s="371">
        <v>395.84275662031217</v>
      </c>
      <c r="Q62" s="370">
        <v>2031860.8697320623</v>
      </c>
      <c r="S62" s="124"/>
      <c r="T62" s="125"/>
      <c r="U62" s="126"/>
    </row>
    <row r="63" spans="1:21" x14ac:dyDescent="0.25">
      <c r="A63" s="343">
        <v>171</v>
      </c>
      <c r="B63" s="13" t="s">
        <v>456</v>
      </c>
      <c r="C63" s="344">
        <v>4767</v>
      </c>
      <c r="D63" s="345">
        <v>21.25</v>
      </c>
      <c r="E63" s="14">
        <v>14977106.779999999</v>
      </c>
      <c r="F63" s="14">
        <v>70480502.494117647</v>
      </c>
      <c r="G63" s="329">
        <v>0</v>
      </c>
      <c r="H63" s="346">
        <v>14074956.348075293</v>
      </c>
      <c r="I63" s="14">
        <v>2074374.0793777993</v>
      </c>
      <c r="J63" s="15">
        <v>0</v>
      </c>
      <c r="K63" s="15">
        <v>16149330.427453093</v>
      </c>
      <c r="L63" s="15">
        <v>3387.7345138353458</v>
      </c>
      <c r="M63" s="38">
        <v>678.96548616465407</v>
      </c>
      <c r="N63" s="347">
        <v>0</v>
      </c>
      <c r="O63" s="348">
        <v>0</v>
      </c>
      <c r="P63" s="371">
        <v>543.17238893172328</v>
      </c>
      <c r="Q63" s="370">
        <v>2589302.7780375248</v>
      </c>
      <c r="S63" s="124"/>
      <c r="T63" s="125"/>
      <c r="U63" s="126"/>
    </row>
    <row r="64" spans="1:21" x14ac:dyDescent="0.25">
      <c r="A64" s="343">
        <v>172</v>
      </c>
      <c r="B64" s="13" t="s">
        <v>457</v>
      </c>
      <c r="C64" s="344">
        <v>4377</v>
      </c>
      <c r="D64" s="345">
        <v>21</v>
      </c>
      <c r="E64" s="14">
        <v>11838916.09</v>
      </c>
      <c r="F64" s="14">
        <v>56375790.904761903</v>
      </c>
      <c r="G64" s="329">
        <v>0</v>
      </c>
      <c r="H64" s="346">
        <v>11258245.443680951</v>
      </c>
      <c r="I64" s="14">
        <v>2099351.990313014</v>
      </c>
      <c r="J64" s="15">
        <v>0</v>
      </c>
      <c r="K64" s="15">
        <v>13357597.433993965</v>
      </c>
      <c r="L64" s="15">
        <v>3051.7700328978672</v>
      </c>
      <c r="M64" s="38">
        <v>1014.9299671021327</v>
      </c>
      <c r="N64" s="347">
        <v>0</v>
      </c>
      <c r="O64" s="348">
        <v>0</v>
      </c>
      <c r="P64" s="371">
        <v>811.94397368170621</v>
      </c>
      <c r="Q64" s="370">
        <v>3553878.7728048279</v>
      </c>
      <c r="S64" s="124"/>
      <c r="T64" s="125"/>
      <c r="U64" s="126"/>
    </row>
    <row r="65" spans="1:21" x14ac:dyDescent="0.25">
      <c r="A65" s="343">
        <v>176</v>
      </c>
      <c r="B65" s="13" t="s">
        <v>458</v>
      </c>
      <c r="C65" s="344">
        <v>4606</v>
      </c>
      <c r="D65" s="345">
        <v>20.75</v>
      </c>
      <c r="E65" s="14">
        <v>11195031.33</v>
      </c>
      <c r="F65" s="14">
        <v>53951958.216867469</v>
      </c>
      <c r="G65" s="329">
        <v>0</v>
      </c>
      <c r="H65" s="346">
        <v>10774206.055908432</v>
      </c>
      <c r="I65" s="14">
        <v>2290990.1214139722</v>
      </c>
      <c r="J65" s="15">
        <v>0</v>
      </c>
      <c r="K65" s="15">
        <v>13065196.177322404</v>
      </c>
      <c r="L65" s="15">
        <v>2836.5601774473307</v>
      </c>
      <c r="M65" s="38">
        <v>1230.1398225526691</v>
      </c>
      <c r="N65" s="347">
        <v>0</v>
      </c>
      <c r="O65" s="348">
        <v>0</v>
      </c>
      <c r="P65" s="371">
        <v>984.11185804213528</v>
      </c>
      <c r="Q65" s="370">
        <v>4532819.2181420755</v>
      </c>
      <c r="S65" s="124"/>
      <c r="T65" s="125"/>
      <c r="U65" s="126"/>
    </row>
    <row r="66" spans="1:21" x14ac:dyDescent="0.25">
      <c r="A66" s="343">
        <v>177</v>
      </c>
      <c r="B66" s="13" t="s">
        <v>459</v>
      </c>
      <c r="C66" s="344">
        <v>1844</v>
      </c>
      <c r="D66" s="345">
        <v>21</v>
      </c>
      <c r="E66" s="14">
        <v>5644615.3899999997</v>
      </c>
      <c r="F66" s="14">
        <v>26879120.904761903</v>
      </c>
      <c r="G66" s="329">
        <v>0</v>
      </c>
      <c r="H66" s="346">
        <v>5367760.4446809515</v>
      </c>
      <c r="I66" s="14">
        <v>1423354.9945357938</v>
      </c>
      <c r="J66" s="15">
        <v>0</v>
      </c>
      <c r="K66" s="15">
        <v>6791115.4392167451</v>
      </c>
      <c r="L66" s="15">
        <v>3682.8174833062608</v>
      </c>
      <c r="M66" s="38">
        <v>383.88251669373903</v>
      </c>
      <c r="N66" s="347">
        <v>0</v>
      </c>
      <c r="O66" s="348">
        <v>0</v>
      </c>
      <c r="P66" s="371">
        <v>307.10601335499126</v>
      </c>
      <c r="Q66" s="370">
        <v>566303.48862660385</v>
      </c>
      <c r="S66" s="124"/>
      <c r="T66" s="125"/>
      <c r="U66" s="126"/>
    </row>
    <row r="67" spans="1:21" x14ac:dyDescent="0.25">
      <c r="A67" s="343">
        <v>178</v>
      </c>
      <c r="B67" s="13" t="s">
        <v>460</v>
      </c>
      <c r="C67" s="344">
        <v>6116</v>
      </c>
      <c r="D67" s="345">
        <v>20.75</v>
      </c>
      <c r="E67" s="14">
        <v>16235565.74</v>
      </c>
      <c r="F67" s="14">
        <v>78243690.313253015</v>
      </c>
      <c r="G67" s="329">
        <v>0</v>
      </c>
      <c r="H67" s="346">
        <v>15625264.955556626</v>
      </c>
      <c r="I67" s="14">
        <v>3521272.8088274915</v>
      </c>
      <c r="J67" s="15">
        <v>0</v>
      </c>
      <c r="K67" s="15">
        <v>19146537.764384117</v>
      </c>
      <c r="L67" s="15">
        <v>3130.5653636991688</v>
      </c>
      <c r="M67" s="38">
        <v>936.13463630083106</v>
      </c>
      <c r="N67" s="347">
        <v>0</v>
      </c>
      <c r="O67" s="348">
        <v>0</v>
      </c>
      <c r="P67" s="371">
        <v>748.90770904066494</v>
      </c>
      <c r="Q67" s="370">
        <v>4580319.5484927064</v>
      </c>
      <c r="S67" s="124"/>
      <c r="T67" s="125"/>
      <c r="U67" s="126"/>
    </row>
    <row r="68" spans="1:21" x14ac:dyDescent="0.25">
      <c r="A68" s="343">
        <v>179</v>
      </c>
      <c r="B68" s="13" t="s">
        <v>461</v>
      </c>
      <c r="C68" s="344">
        <v>142400</v>
      </c>
      <c r="D68" s="345">
        <v>20</v>
      </c>
      <c r="E68" s="14">
        <v>472092843.01999998</v>
      </c>
      <c r="F68" s="14">
        <v>2360464215.0999999</v>
      </c>
      <c r="G68" s="329">
        <v>0</v>
      </c>
      <c r="H68" s="346">
        <v>471384703.75546998</v>
      </c>
      <c r="I68" s="14">
        <v>34692012.884567805</v>
      </c>
      <c r="J68" s="15">
        <v>0</v>
      </c>
      <c r="K68" s="15">
        <v>506076716.64003778</v>
      </c>
      <c r="L68" s="15">
        <v>3553.9095269665572</v>
      </c>
      <c r="M68" s="38">
        <v>512.79047303344259</v>
      </c>
      <c r="N68" s="347">
        <v>0</v>
      </c>
      <c r="O68" s="348">
        <v>0</v>
      </c>
      <c r="P68" s="371">
        <v>410.23237842675411</v>
      </c>
      <c r="Q68" s="370">
        <v>58417090.687969789</v>
      </c>
      <c r="S68" s="124"/>
      <c r="T68" s="125"/>
      <c r="U68" s="126"/>
    </row>
    <row r="69" spans="1:21" x14ac:dyDescent="0.25">
      <c r="A69" s="343">
        <v>181</v>
      </c>
      <c r="B69" s="13" t="s">
        <v>462</v>
      </c>
      <c r="C69" s="344">
        <v>1739</v>
      </c>
      <c r="D69" s="345">
        <v>22.5</v>
      </c>
      <c r="E69" s="14">
        <v>5097399.01</v>
      </c>
      <c r="F69" s="14">
        <v>22655106.71111111</v>
      </c>
      <c r="G69" s="329">
        <v>0</v>
      </c>
      <c r="H69" s="346">
        <v>4524224.8102088887</v>
      </c>
      <c r="I69" s="14">
        <v>360706.36192447133</v>
      </c>
      <c r="J69" s="15">
        <v>0</v>
      </c>
      <c r="K69" s="15">
        <v>4884931.1721333601</v>
      </c>
      <c r="L69" s="15">
        <v>2809.0461024343645</v>
      </c>
      <c r="M69" s="38">
        <v>1257.6538975656354</v>
      </c>
      <c r="N69" s="347">
        <v>0</v>
      </c>
      <c r="O69" s="348">
        <v>0</v>
      </c>
      <c r="P69" s="371">
        <v>1006.1231180525083</v>
      </c>
      <c r="Q69" s="370">
        <v>1749648.1022933119</v>
      </c>
      <c r="S69" s="124"/>
      <c r="T69" s="125"/>
      <c r="U69" s="126"/>
    </row>
    <row r="70" spans="1:21" x14ac:dyDescent="0.25">
      <c r="A70" s="343">
        <v>182</v>
      </c>
      <c r="B70" s="13" t="s">
        <v>76</v>
      </c>
      <c r="C70" s="344">
        <v>20182</v>
      </c>
      <c r="D70" s="345">
        <v>21</v>
      </c>
      <c r="E70" s="14">
        <v>70334308.569999993</v>
      </c>
      <c r="F70" s="14">
        <v>334925278.90476185</v>
      </c>
      <c r="G70" s="329">
        <v>0</v>
      </c>
      <c r="H70" s="346">
        <v>66884578.197280936</v>
      </c>
      <c r="I70" s="14">
        <v>13696229.405200345</v>
      </c>
      <c r="J70" s="15">
        <v>0</v>
      </c>
      <c r="K70" s="15">
        <v>80580807.602481276</v>
      </c>
      <c r="L70" s="15">
        <v>3992.7067487107956</v>
      </c>
      <c r="M70" s="38">
        <v>73.993251289204181</v>
      </c>
      <c r="N70" s="347">
        <v>0</v>
      </c>
      <c r="O70" s="348">
        <v>0</v>
      </c>
      <c r="P70" s="371">
        <v>59.194601031363348</v>
      </c>
      <c r="Q70" s="370">
        <v>1194665.4380149751</v>
      </c>
      <c r="S70" s="124"/>
      <c r="T70" s="125"/>
      <c r="U70" s="126"/>
    </row>
    <row r="71" spans="1:21" x14ac:dyDescent="0.25">
      <c r="A71" s="343">
        <v>186</v>
      </c>
      <c r="B71" s="13" t="s">
        <v>463</v>
      </c>
      <c r="C71" s="344">
        <v>43711</v>
      </c>
      <c r="D71" s="345">
        <v>19.75</v>
      </c>
      <c r="E71" s="14">
        <v>182748813.84999999</v>
      </c>
      <c r="F71" s="14">
        <v>925310449.87341774</v>
      </c>
      <c r="G71" s="329">
        <v>0</v>
      </c>
      <c r="H71" s="346">
        <v>184784496.8397215</v>
      </c>
      <c r="I71" s="14">
        <v>5489589.5021004491</v>
      </c>
      <c r="J71" s="15">
        <v>0</v>
      </c>
      <c r="K71" s="15">
        <v>190274086.34182194</v>
      </c>
      <c r="L71" s="15">
        <v>4353.0023642063079</v>
      </c>
      <c r="M71" s="38">
        <v>-286.30236420630808</v>
      </c>
      <c r="N71" s="347">
        <v>5.6570484698635752</v>
      </c>
      <c r="O71" s="348">
        <v>0.35657048469863573</v>
      </c>
      <c r="P71" s="371">
        <v>-102.08697277540861</v>
      </c>
      <c r="Q71" s="370">
        <v>-4462323.6669858862</v>
      </c>
      <c r="S71" s="124"/>
      <c r="T71" s="125"/>
      <c r="U71" s="126"/>
    </row>
    <row r="72" spans="1:21" x14ac:dyDescent="0.25">
      <c r="A72" s="343">
        <v>202</v>
      </c>
      <c r="B72" s="13" t="s">
        <v>464</v>
      </c>
      <c r="C72" s="344">
        <v>33937</v>
      </c>
      <c r="D72" s="345">
        <v>19.75</v>
      </c>
      <c r="E72" s="14">
        <v>137903271.94999999</v>
      </c>
      <c r="F72" s="14">
        <v>698244414.93670881</v>
      </c>
      <c r="G72" s="329">
        <v>0</v>
      </c>
      <c r="H72" s="346">
        <v>139439409.66286075</v>
      </c>
      <c r="I72" s="14">
        <v>6831530.3958013132</v>
      </c>
      <c r="J72" s="15">
        <v>0</v>
      </c>
      <c r="K72" s="15">
        <v>146270940.05866206</v>
      </c>
      <c r="L72" s="15">
        <v>4310.0727836479964</v>
      </c>
      <c r="M72" s="38">
        <v>-243.37278364799658</v>
      </c>
      <c r="N72" s="347">
        <v>5.4945943569143658</v>
      </c>
      <c r="O72" s="348">
        <v>0.35494594356914366</v>
      </c>
      <c r="P72" s="371">
        <v>-86.384182330987201</v>
      </c>
      <c r="Q72" s="370">
        <v>-2931619.9957667128</v>
      </c>
      <c r="S72" s="124"/>
      <c r="T72" s="125"/>
      <c r="U72" s="126"/>
    </row>
    <row r="73" spans="1:21" x14ac:dyDescent="0.25">
      <c r="A73" s="343">
        <v>204</v>
      </c>
      <c r="B73" s="13" t="s">
        <v>465</v>
      </c>
      <c r="C73" s="344">
        <v>2893</v>
      </c>
      <c r="D73" s="345">
        <v>22</v>
      </c>
      <c r="E73" s="14">
        <v>7527246.9900000002</v>
      </c>
      <c r="F73" s="14">
        <v>34214759.045454547</v>
      </c>
      <c r="G73" s="329">
        <v>0</v>
      </c>
      <c r="H73" s="346">
        <v>6832687.3813772723</v>
      </c>
      <c r="I73" s="14">
        <v>1560858.4115662815</v>
      </c>
      <c r="J73" s="15">
        <v>0</v>
      </c>
      <c r="K73" s="15">
        <v>8393545.792943554</v>
      </c>
      <c r="L73" s="15">
        <v>2901.3293442597837</v>
      </c>
      <c r="M73" s="38">
        <v>1165.3706557402161</v>
      </c>
      <c r="N73" s="347">
        <v>0</v>
      </c>
      <c r="O73" s="348">
        <v>0</v>
      </c>
      <c r="P73" s="371">
        <v>932.29652459217289</v>
      </c>
      <c r="Q73" s="370">
        <v>2697133.8456451562</v>
      </c>
      <c r="S73" s="124"/>
      <c r="T73" s="125"/>
      <c r="U73" s="126"/>
    </row>
    <row r="74" spans="1:21" x14ac:dyDescent="0.25">
      <c r="A74" s="343">
        <v>205</v>
      </c>
      <c r="B74" s="13" t="s">
        <v>466</v>
      </c>
      <c r="C74" s="344">
        <v>36709</v>
      </c>
      <c r="D74" s="345">
        <v>21</v>
      </c>
      <c r="E74" s="14">
        <v>126619520.36</v>
      </c>
      <c r="F74" s="14">
        <v>602950096.9523809</v>
      </c>
      <c r="G74" s="329">
        <v>0</v>
      </c>
      <c r="H74" s="346">
        <v>120409134.36139046</v>
      </c>
      <c r="I74" s="14">
        <v>6849963.2320868811</v>
      </c>
      <c r="J74" s="15">
        <v>0</v>
      </c>
      <c r="K74" s="15">
        <v>127259097.59347734</v>
      </c>
      <c r="L74" s="15">
        <v>3466.700198683629</v>
      </c>
      <c r="M74" s="38">
        <v>599.99980131637085</v>
      </c>
      <c r="N74" s="347">
        <v>0</v>
      </c>
      <c r="O74" s="348">
        <v>0</v>
      </c>
      <c r="P74" s="371">
        <v>479.9998410530967</v>
      </c>
      <c r="Q74" s="370">
        <v>17620314.165218126</v>
      </c>
      <c r="S74" s="124"/>
      <c r="T74" s="125"/>
      <c r="U74" s="126"/>
    </row>
    <row r="75" spans="1:21" x14ac:dyDescent="0.25">
      <c r="A75" s="343">
        <v>208</v>
      </c>
      <c r="B75" s="13" t="s">
        <v>467</v>
      </c>
      <c r="C75" s="344">
        <v>12373</v>
      </c>
      <c r="D75" s="345">
        <v>21</v>
      </c>
      <c r="E75" s="14">
        <v>36160076.609999999</v>
      </c>
      <c r="F75" s="14">
        <v>172190841</v>
      </c>
      <c r="G75" s="329">
        <v>0</v>
      </c>
      <c r="H75" s="346">
        <v>34386510.947700001</v>
      </c>
      <c r="I75" s="14">
        <v>2425468.735037595</v>
      </c>
      <c r="J75" s="15">
        <v>0</v>
      </c>
      <c r="K75" s="15">
        <v>36811979.682737596</v>
      </c>
      <c r="L75" s="15">
        <v>2975.1862670926694</v>
      </c>
      <c r="M75" s="38">
        <v>1091.5137329073304</v>
      </c>
      <c r="N75" s="347">
        <v>0</v>
      </c>
      <c r="O75" s="348">
        <v>0</v>
      </c>
      <c r="P75" s="371">
        <v>873.21098632586438</v>
      </c>
      <c r="Q75" s="370">
        <v>10804239.533809921</v>
      </c>
      <c r="S75" s="124"/>
      <c r="T75" s="125"/>
      <c r="U75" s="126"/>
    </row>
    <row r="76" spans="1:21" x14ac:dyDescent="0.25">
      <c r="A76" s="343">
        <v>211</v>
      </c>
      <c r="B76" s="13" t="s">
        <v>468</v>
      </c>
      <c r="C76" s="344">
        <v>31868</v>
      </c>
      <c r="D76" s="345">
        <v>21</v>
      </c>
      <c r="E76" s="14">
        <v>124574439.63</v>
      </c>
      <c r="F76" s="14">
        <v>593211617.28571427</v>
      </c>
      <c r="G76" s="329">
        <v>0</v>
      </c>
      <c r="H76" s="346">
        <v>118464359.97195713</v>
      </c>
      <c r="I76" s="14">
        <v>5864072.3656902015</v>
      </c>
      <c r="J76" s="15">
        <v>0</v>
      </c>
      <c r="K76" s="15">
        <v>124328432.33764733</v>
      </c>
      <c r="L76" s="15">
        <v>3901.3566065535124</v>
      </c>
      <c r="M76" s="38">
        <v>165.34339344648743</v>
      </c>
      <c r="N76" s="347">
        <v>0</v>
      </c>
      <c r="O76" s="348">
        <v>0</v>
      </c>
      <c r="P76" s="371">
        <v>132.27471475718994</v>
      </c>
      <c r="Q76" s="370">
        <v>4215330.6098821294</v>
      </c>
      <c r="S76" s="124"/>
      <c r="T76" s="125"/>
      <c r="U76" s="126"/>
    </row>
    <row r="77" spans="1:21" x14ac:dyDescent="0.25">
      <c r="A77" s="343">
        <v>213</v>
      </c>
      <c r="B77" s="13" t="s">
        <v>469</v>
      </c>
      <c r="C77" s="344">
        <v>5356</v>
      </c>
      <c r="D77" s="345">
        <v>21.5</v>
      </c>
      <c r="E77" s="14">
        <v>14973799.050000001</v>
      </c>
      <c r="F77" s="14">
        <v>69645576.97674419</v>
      </c>
      <c r="G77" s="329">
        <v>0</v>
      </c>
      <c r="H77" s="346">
        <v>13908221.722255815</v>
      </c>
      <c r="I77" s="14">
        <v>3534387.2231094227</v>
      </c>
      <c r="J77" s="15">
        <v>0</v>
      </c>
      <c r="K77" s="15">
        <v>17442608.945365239</v>
      </c>
      <c r="L77" s="15">
        <v>3256.6484214647571</v>
      </c>
      <c r="M77" s="38">
        <v>810.0515785352427</v>
      </c>
      <c r="N77" s="347">
        <v>0</v>
      </c>
      <c r="O77" s="348">
        <v>0</v>
      </c>
      <c r="P77" s="371">
        <v>648.04126282819425</v>
      </c>
      <c r="Q77" s="370">
        <v>3470909.0037078084</v>
      </c>
      <c r="S77" s="124"/>
      <c r="T77" s="125"/>
      <c r="U77" s="126"/>
    </row>
    <row r="78" spans="1:21" x14ac:dyDescent="0.25">
      <c r="A78" s="343">
        <v>214</v>
      </c>
      <c r="B78" s="13" t="s">
        <v>470</v>
      </c>
      <c r="C78" s="344">
        <v>12906</v>
      </c>
      <c r="D78" s="345">
        <v>21.75</v>
      </c>
      <c r="E78" s="14">
        <v>39665242.380000003</v>
      </c>
      <c r="F78" s="14">
        <v>182368930.48275864</v>
      </c>
      <c r="G78" s="329">
        <v>0</v>
      </c>
      <c r="H78" s="346">
        <v>36419075.417406902</v>
      </c>
      <c r="I78" s="14">
        <v>4033560.8996127071</v>
      </c>
      <c r="J78" s="15">
        <v>0</v>
      </c>
      <c r="K78" s="15">
        <v>40452636.317019612</v>
      </c>
      <c r="L78" s="15">
        <v>3134.4054174042781</v>
      </c>
      <c r="M78" s="38">
        <v>932.29458259572175</v>
      </c>
      <c r="N78" s="347">
        <v>0</v>
      </c>
      <c r="O78" s="348">
        <v>0</v>
      </c>
      <c r="P78" s="371">
        <v>745.83566607657747</v>
      </c>
      <c r="Q78" s="370">
        <v>9625755.106384309</v>
      </c>
      <c r="S78" s="124"/>
      <c r="T78" s="125"/>
      <c r="U78" s="126"/>
    </row>
    <row r="79" spans="1:21" x14ac:dyDescent="0.25">
      <c r="A79" s="343">
        <v>216</v>
      </c>
      <c r="B79" s="13" t="s">
        <v>471</v>
      </c>
      <c r="C79" s="344">
        <v>1339</v>
      </c>
      <c r="D79" s="345">
        <v>21</v>
      </c>
      <c r="E79" s="14">
        <v>3267635.94</v>
      </c>
      <c r="F79" s="14">
        <v>15560171.142857144</v>
      </c>
      <c r="G79" s="329">
        <v>0</v>
      </c>
      <c r="H79" s="346">
        <v>3107366.1772285714</v>
      </c>
      <c r="I79" s="14">
        <v>842535.42883963918</v>
      </c>
      <c r="J79" s="15">
        <v>0</v>
      </c>
      <c r="K79" s="15">
        <v>3949901.6060682107</v>
      </c>
      <c r="L79" s="15">
        <v>2949.889175555049</v>
      </c>
      <c r="M79" s="38">
        <v>1116.8108244449509</v>
      </c>
      <c r="N79" s="347">
        <v>0</v>
      </c>
      <c r="O79" s="348">
        <v>0</v>
      </c>
      <c r="P79" s="371">
        <v>893.44865955596072</v>
      </c>
      <c r="Q79" s="370">
        <v>1196327.7551454315</v>
      </c>
      <c r="S79" s="124"/>
      <c r="T79" s="125"/>
      <c r="U79" s="126"/>
    </row>
    <row r="80" spans="1:21" x14ac:dyDescent="0.25">
      <c r="A80" s="343">
        <v>217</v>
      </c>
      <c r="B80" s="13" t="s">
        <v>472</v>
      </c>
      <c r="C80" s="344">
        <v>5464</v>
      </c>
      <c r="D80" s="345">
        <v>21.5</v>
      </c>
      <c r="E80" s="14">
        <v>16309723.439999999</v>
      </c>
      <c r="F80" s="14">
        <v>75859178.790697679</v>
      </c>
      <c r="G80" s="329">
        <v>0</v>
      </c>
      <c r="H80" s="346">
        <v>15149078.004502326</v>
      </c>
      <c r="I80" s="14">
        <v>1293648.0319737464</v>
      </c>
      <c r="J80" s="15">
        <v>0</v>
      </c>
      <c r="K80" s="15">
        <v>16442726.036476072</v>
      </c>
      <c r="L80" s="15">
        <v>3009.2836816391055</v>
      </c>
      <c r="M80" s="38">
        <v>1057.4163183608944</v>
      </c>
      <c r="N80" s="347">
        <v>0</v>
      </c>
      <c r="O80" s="348">
        <v>0</v>
      </c>
      <c r="P80" s="371">
        <v>845.93305468871552</v>
      </c>
      <c r="Q80" s="370">
        <v>4622178.2108191419</v>
      </c>
      <c r="S80" s="124"/>
      <c r="T80" s="125"/>
      <c r="U80" s="126"/>
    </row>
    <row r="81" spans="1:21" x14ac:dyDescent="0.25">
      <c r="A81" s="343">
        <v>218</v>
      </c>
      <c r="B81" s="13" t="s">
        <v>473</v>
      </c>
      <c r="C81" s="344">
        <v>1245</v>
      </c>
      <c r="D81" s="345">
        <v>22</v>
      </c>
      <c r="E81" s="14">
        <v>3409202.98</v>
      </c>
      <c r="F81" s="14">
        <v>15496377.181818182</v>
      </c>
      <c r="G81" s="329">
        <v>0</v>
      </c>
      <c r="H81" s="346">
        <v>3094626.5232090908</v>
      </c>
      <c r="I81" s="14">
        <v>391156.60418175563</v>
      </c>
      <c r="J81" s="15">
        <v>0</v>
      </c>
      <c r="K81" s="15">
        <v>3485783.1273908466</v>
      </c>
      <c r="L81" s="15">
        <v>2799.82580513321</v>
      </c>
      <c r="M81" s="38">
        <v>1266.8741948667898</v>
      </c>
      <c r="N81" s="347">
        <v>0</v>
      </c>
      <c r="O81" s="348">
        <v>0</v>
      </c>
      <c r="P81" s="371">
        <v>1013.4993558934319</v>
      </c>
      <c r="Q81" s="370">
        <v>1261806.6980873228</v>
      </c>
      <c r="S81" s="124"/>
      <c r="T81" s="125"/>
      <c r="U81" s="126"/>
    </row>
    <row r="82" spans="1:21" x14ac:dyDescent="0.25">
      <c r="A82" s="343">
        <v>224</v>
      </c>
      <c r="B82" s="13" t="s">
        <v>474</v>
      </c>
      <c r="C82" s="344">
        <v>8714</v>
      </c>
      <c r="D82" s="345">
        <v>20.75</v>
      </c>
      <c r="E82" s="14">
        <v>28643525.579999998</v>
      </c>
      <c r="F82" s="14">
        <v>138041087.13253012</v>
      </c>
      <c r="G82" s="329">
        <v>0</v>
      </c>
      <c r="H82" s="346">
        <v>27566805.100366265</v>
      </c>
      <c r="I82" s="14">
        <v>1517953.3003646163</v>
      </c>
      <c r="J82" s="15">
        <v>0</v>
      </c>
      <c r="K82" s="15">
        <v>29084758.400730882</v>
      </c>
      <c r="L82" s="15">
        <v>3337.7046592530273</v>
      </c>
      <c r="M82" s="38">
        <v>728.99534074697249</v>
      </c>
      <c r="N82" s="347">
        <v>0</v>
      </c>
      <c r="O82" s="348">
        <v>0</v>
      </c>
      <c r="P82" s="371">
        <v>583.19627259757806</v>
      </c>
      <c r="Q82" s="370">
        <v>5081972.3194152955</v>
      </c>
      <c r="S82" s="124"/>
      <c r="T82" s="125"/>
      <c r="U82" s="126"/>
    </row>
    <row r="83" spans="1:21" x14ac:dyDescent="0.25">
      <c r="A83" s="343">
        <v>226</v>
      </c>
      <c r="B83" s="13" t="s">
        <v>475</v>
      </c>
      <c r="C83" s="344">
        <v>3949</v>
      </c>
      <c r="D83" s="345">
        <v>21.5</v>
      </c>
      <c r="E83" s="14">
        <v>10370340.66</v>
      </c>
      <c r="F83" s="14">
        <v>48234142.604651161</v>
      </c>
      <c r="G83" s="329">
        <v>0</v>
      </c>
      <c r="H83" s="346">
        <v>9632358.2781488355</v>
      </c>
      <c r="I83" s="14">
        <v>1838963.5372672479</v>
      </c>
      <c r="J83" s="15">
        <v>0</v>
      </c>
      <c r="K83" s="15">
        <v>11471321.815416083</v>
      </c>
      <c r="L83" s="15">
        <v>2904.8675146660125</v>
      </c>
      <c r="M83" s="38">
        <v>1161.8324853339873</v>
      </c>
      <c r="N83" s="347">
        <v>0</v>
      </c>
      <c r="O83" s="348">
        <v>0</v>
      </c>
      <c r="P83" s="371">
        <v>929.46598826718991</v>
      </c>
      <c r="Q83" s="370">
        <v>3670461.1876671328</v>
      </c>
      <c r="S83" s="124"/>
      <c r="T83" s="125"/>
      <c r="U83" s="126"/>
    </row>
    <row r="84" spans="1:21" x14ac:dyDescent="0.25">
      <c r="A84" s="343">
        <v>230</v>
      </c>
      <c r="B84" s="13" t="s">
        <v>476</v>
      </c>
      <c r="C84" s="344">
        <v>2342</v>
      </c>
      <c r="D84" s="345">
        <v>20.5</v>
      </c>
      <c r="E84" s="14">
        <v>5648418.5599999996</v>
      </c>
      <c r="F84" s="14">
        <v>27553261.268292684</v>
      </c>
      <c r="G84" s="329">
        <v>0</v>
      </c>
      <c r="H84" s="346">
        <v>5502386.2752780486</v>
      </c>
      <c r="I84" s="14">
        <v>815391.69488286891</v>
      </c>
      <c r="J84" s="15">
        <v>0</v>
      </c>
      <c r="K84" s="15">
        <v>6317777.9701609174</v>
      </c>
      <c r="L84" s="15">
        <v>2697.5994748765661</v>
      </c>
      <c r="M84" s="38">
        <v>1369.1005251234337</v>
      </c>
      <c r="N84" s="347">
        <v>0</v>
      </c>
      <c r="O84" s="348">
        <v>0</v>
      </c>
      <c r="P84" s="371">
        <v>1095.2804200987471</v>
      </c>
      <c r="Q84" s="370">
        <v>2565146.7438712656</v>
      </c>
      <c r="S84" s="124"/>
      <c r="T84" s="125"/>
      <c r="U84" s="126"/>
    </row>
    <row r="85" spans="1:21" x14ac:dyDescent="0.25">
      <c r="A85" s="343">
        <v>231</v>
      </c>
      <c r="B85" s="13" t="s">
        <v>477</v>
      </c>
      <c r="C85" s="344">
        <v>1246</v>
      </c>
      <c r="D85" s="345">
        <v>22</v>
      </c>
      <c r="E85" s="14">
        <v>4941775.38</v>
      </c>
      <c r="F85" s="14">
        <v>22462615.363636363</v>
      </c>
      <c r="G85" s="329">
        <v>0</v>
      </c>
      <c r="H85" s="346">
        <v>4485784.2881181818</v>
      </c>
      <c r="I85" s="14">
        <v>965010.04000576248</v>
      </c>
      <c r="J85" s="15">
        <v>0</v>
      </c>
      <c r="K85" s="15">
        <v>5450794.3281239439</v>
      </c>
      <c r="L85" s="15">
        <v>4374.6342922343047</v>
      </c>
      <c r="M85" s="38">
        <v>-307.93429223430485</v>
      </c>
      <c r="N85" s="347">
        <v>5.7298864233124132</v>
      </c>
      <c r="O85" s="348">
        <v>0.35729886423312412</v>
      </c>
      <c r="P85" s="371">
        <v>-110.02457287374806</v>
      </c>
      <c r="Q85" s="370">
        <v>-137090.61780069009</v>
      </c>
      <c r="S85" s="124"/>
      <c r="T85" s="125"/>
      <c r="U85" s="126"/>
    </row>
    <row r="86" spans="1:21" x14ac:dyDescent="0.25">
      <c r="A86" s="343">
        <v>232</v>
      </c>
      <c r="B86" s="13" t="s">
        <v>478</v>
      </c>
      <c r="C86" s="344">
        <v>13184</v>
      </c>
      <c r="D86" s="345">
        <v>22</v>
      </c>
      <c r="E86" s="14">
        <v>38909462.649999999</v>
      </c>
      <c r="F86" s="14">
        <v>176861193.86363637</v>
      </c>
      <c r="G86" s="329">
        <v>0</v>
      </c>
      <c r="H86" s="346">
        <v>35319180.414568178</v>
      </c>
      <c r="I86" s="14">
        <v>4710158.0492937872</v>
      </c>
      <c r="J86" s="15">
        <v>0</v>
      </c>
      <c r="K86" s="15">
        <v>40029338.463861965</v>
      </c>
      <c r="L86" s="15">
        <v>3036.205890766229</v>
      </c>
      <c r="M86" s="38">
        <v>1030.4941092337708</v>
      </c>
      <c r="N86" s="347">
        <v>0</v>
      </c>
      <c r="O86" s="348">
        <v>0</v>
      </c>
      <c r="P86" s="371">
        <v>824.39528738701665</v>
      </c>
      <c r="Q86" s="370">
        <v>10868827.468910428</v>
      </c>
      <c r="S86" s="124"/>
      <c r="T86" s="125"/>
      <c r="U86" s="126"/>
    </row>
    <row r="87" spans="1:21" x14ac:dyDescent="0.25">
      <c r="A87" s="343">
        <v>233</v>
      </c>
      <c r="B87" s="13" t="s">
        <v>479</v>
      </c>
      <c r="C87" s="344">
        <v>15726</v>
      </c>
      <c r="D87" s="345">
        <v>21.75</v>
      </c>
      <c r="E87" s="14">
        <v>47113785.740000002</v>
      </c>
      <c r="F87" s="14">
        <v>216615106.8505747</v>
      </c>
      <c r="G87" s="329">
        <v>0</v>
      </c>
      <c r="H87" s="346">
        <v>43258036.838059768</v>
      </c>
      <c r="I87" s="14">
        <v>4096802.3772139549</v>
      </c>
      <c r="J87" s="15">
        <v>0</v>
      </c>
      <c r="K87" s="15">
        <v>47354839.215273723</v>
      </c>
      <c r="L87" s="15">
        <v>3011.2450219555972</v>
      </c>
      <c r="M87" s="38">
        <v>1055.4549780444027</v>
      </c>
      <c r="N87" s="347">
        <v>0</v>
      </c>
      <c r="O87" s="348">
        <v>0</v>
      </c>
      <c r="P87" s="371">
        <v>844.36398243552219</v>
      </c>
      <c r="Q87" s="370">
        <v>13278467.987781022</v>
      </c>
      <c r="S87" s="124"/>
      <c r="T87" s="125"/>
      <c r="U87" s="126"/>
    </row>
    <row r="88" spans="1:21" x14ac:dyDescent="0.25">
      <c r="A88" s="343">
        <v>235</v>
      </c>
      <c r="B88" s="13" t="s">
        <v>480</v>
      </c>
      <c r="C88" s="344">
        <v>9797</v>
      </c>
      <c r="D88" s="345">
        <v>17</v>
      </c>
      <c r="E88" s="14">
        <v>63942149.420000002</v>
      </c>
      <c r="F88" s="14">
        <v>376130290.70588237</v>
      </c>
      <c r="G88" s="329">
        <v>0</v>
      </c>
      <c r="H88" s="346">
        <v>75113219.053964704</v>
      </c>
      <c r="I88" s="14">
        <v>1232394.6652831305</v>
      </c>
      <c r="J88" s="15">
        <v>0</v>
      </c>
      <c r="K88" s="15">
        <v>76345613.719247833</v>
      </c>
      <c r="L88" s="15">
        <v>7792.7542838877034</v>
      </c>
      <c r="M88" s="38">
        <v>-3726.0542838877036</v>
      </c>
      <c r="N88" s="347">
        <v>8.2231051200000405</v>
      </c>
      <c r="O88" s="348">
        <v>0.38223105120000039</v>
      </c>
      <c r="P88" s="371">
        <v>-1424.2136457586616</v>
      </c>
      <c r="Q88" s="370">
        <v>-13953021.087497609</v>
      </c>
      <c r="S88" s="124"/>
      <c r="T88" s="125"/>
      <c r="U88" s="126"/>
    </row>
    <row r="89" spans="1:21" x14ac:dyDescent="0.25">
      <c r="A89" s="343">
        <v>236</v>
      </c>
      <c r="B89" s="13" t="s">
        <v>481</v>
      </c>
      <c r="C89" s="344">
        <v>4261</v>
      </c>
      <c r="D89" s="345">
        <v>22</v>
      </c>
      <c r="E89" s="14">
        <v>12782036.539999999</v>
      </c>
      <c r="F89" s="14">
        <v>58100166.090909094</v>
      </c>
      <c r="G89" s="329">
        <v>0</v>
      </c>
      <c r="H89" s="346">
        <v>11602603.168354545</v>
      </c>
      <c r="I89" s="14">
        <v>909222.99616532528</v>
      </c>
      <c r="J89" s="15">
        <v>0</v>
      </c>
      <c r="K89" s="15">
        <v>12511826.164519871</v>
      </c>
      <c r="L89" s="15">
        <v>2936.3591092513193</v>
      </c>
      <c r="M89" s="38">
        <v>1130.3408907486805</v>
      </c>
      <c r="N89" s="347">
        <v>0</v>
      </c>
      <c r="O89" s="348">
        <v>0</v>
      </c>
      <c r="P89" s="371">
        <v>904.27271259894451</v>
      </c>
      <c r="Q89" s="370">
        <v>3853106.0283841025</v>
      </c>
      <c r="S89" s="124"/>
      <c r="T89" s="125"/>
      <c r="U89" s="126"/>
    </row>
    <row r="90" spans="1:21" x14ac:dyDescent="0.25">
      <c r="A90" s="343">
        <v>239</v>
      </c>
      <c r="B90" s="13" t="s">
        <v>482</v>
      </c>
      <c r="C90" s="344">
        <v>2202</v>
      </c>
      <c r="D90" s="345">
        <v>20.5</v>
      </c>
      <c r="E90" s="14">
        <v>5823867.7699999996</v>
      </c>
      <c r="F90" s="14">
        <v>28409111.073170733</v>
      </c>
      <c r="G90" s="329">
        <v>0</v>
      </c>
      <c r="H90" s="346">
        <v>5673299.4813121948</v>
      </c>
      <c r="I90" s="14">
        <v>1429604.4985874293</v>
      </c>
      <c r="J90" s="15">
        <v>0</v>
      </c>
      <c r="K90" s="15">
        <v>7102903.9798996244</v>
      </c>
      <c r="L90" s="15">
        <v>3225.6602996819365</v>
      </c>
      <c r="M90" s="38">
        <v>841.0397003180633</v>
      </c>
      <c r="N90" s="347">
        <v>0</v>
      </c>
      <c r="O90" s="348">
        <v>0</v>
      </c>
      <c r="P90" s="371">
        <v>672.83176025445073</v>
      </c>
      <c r="Q90" s="370">
        <v>1481575.5360803006</v>
      </c>
      <c r="S90" s="124"/>
      <c r="T90" s="125"/>
      <c r="U90" s="126"/>
    </row>
    <row r="91" spans="1:21" x14ac:dyDescent="0.25">
      <c r="A91" s="343">
        <v>240</v>
      </c>
      <c r="B91" s="13" t="s">
        <v>483</v>
      </c>
      <c r="C91" s="344">
        <v>20707</v>
      </c>
      <c r="D91" s="345">
        <v>21.75</v>
      </c>
      <c r="E91" s="14">
        <v>76325023.290000007</v>
      </c>
      <c r="F91" s="14">
        <v>350919647.31034487</v>
      </c>
      <c r="G91" s="329">
        <v>0</v>
      </c>
      <c r="H91" s="346">
        <v>70078653.567875862</v>
      </c>
      <c r="I91" s="14">
        <v>7077033.0908327308</v>
      </c>
      <c r="J91" s="15">
        <v>0</v>
      </c>
      <c r="K91" s="15">
        <v>77155686.658708587</v>
      </c>
      <c r="L91" s="15">
        <v>3726.0678349692657</v>
      </c>
      <c r="M91" s="38">
        <v>340.63216503073409</v>
      </c>
      <c r="N91" s="347">
        <v>0</v>
      </c>
      <c r="O91" s="348">
        <v>0</v>
      </c>
      <c r="P91" s="371">
        <v>272.5057320245873</v>
      </c>
      <c r="Q91" s="370">
        <v>5642776.193033129</v>
      </c>
      <c r="S91" s="124"/>
      <c r="T91" s="125"/>
      <c r="U91" s="126"/>
    </row>
    <row r="92" spans="1:21" x14ac:dyDescent="0.25">
      <c r="A92" s="343">
        <v>241</v>
      </c>
      <c r="B92" s="13" t="s">
        <v>484</v>
      </c>
      <c r="C92" s="344">
        <v>8079</v>
      </c>
      <c r="D92" s="345">
        <v>21.25</v>
      </c>
      <c r="E92" s="14">
        <v>31747706.710000001</v>
      </c>
      <c r="F92" s="14">
        <v>149400972.75294119</v>
      </c>
      <c r="G92" s="329">
        <v>0</v>
      </c>
      <c r="H92" s="346">
        <v>29835374.258762356</v>
      </c>
      <c r="I92" s="14">
        <v>1680315.6143678669</v>
      </c>
      <c r="J92" s="15">
        <v>0</v>
      </c>
      <c r="K92" s="15">
        <v>31515689.873130225</v>
      </c>
      <c r="L92" s="15">
        <v>3900.9394570033696</v>
      </c>
      <c r="M92" s="38">
        <v>165.76054299663019</v>
      </c>
      <c r="N92" s="347">
        <v>0</v>
      </c>
      <c r="O92" s="348">
        <v>0</v>
      </c>
      <c r="P92" s="371">
        <v>132.60843439730417</v>
      </c>
      <c r="Q92" s="370">
        <v>1071343.5414958203</v>
      </c>
      <c r="S92" s="124"/>
      <c r="T92" s="125"/>
      <c r="U92" s="126"/>
    </row>
    <row r="93" spans="1:21" x14ac:dyDescent="0.25">
      <c r="A93" s="343">
        <v>244</v>
      </c>
      <c r="B93" s="13" t="s">
        <v>485</v>
      </c>
      <c r="C93" s="344">
        <v>18355</v>
      </c>
      <c r="D93" s="345">
        <v>20.5</v>
      </c>
      <c r="E93" s="14">
        <v>67802229.799999997</v>
      </c>
      <c r="F93" s="14">
        <v>330742584.39024389</v>
      </c>
      <c r="G93" s="329">
        <v>0</v>
      </c>
      <c r="H93" s="346">
        <v>66049294.102731697</v>
      </c>
      <c r="I93" s="14">
        <v>4642004.6459218226</v>
      </c>
      <c r="J93" s="15">
        <v>0</v>
      </c>
      <c r="K93" s="15">
        <v>70691298.748653516</v>
      </c>
      <c r="L93" s="15">
        <v>3851.3374420405075</v>
      </c>
      <c r="M93" s="38">
        <v>215.36255795949228</v>
      </c>
      <c r="N93" s="347">
        <v>0</v>
      </c>
      <c r="O93" s="348">
        <v>0</v>
      </c>
      <c r="P93" s="371">
        <v>172.29004636759385</v>
      </c>
      <c r="Q93" s="370">
        <v>3162383.8010771852</v>
      </c>
      <c r="S93" s="124"/>
      <c r="T93" s="125"/>
      <c r="U93" s="126"/>
    </row>
    <row r="94" spans="1:21" x14ac:dyDescent="0.25">
      <c r="A94" s="343">
        <v>245</v>
      </c>
      <c r="B94" s="13" t="s">
        <v>486</v>
      </c>
      <c r="C94" s="344">
        <v>36756</v>
      </c>
      <c r="D94" s="345">
        <v>19.25</v>
      </c>
      <c r="E94" s="14">
        <v>143786595.47999999</v>
      </c>
      <c r="F94" s="14">
        <v>746943353.14285707</v>
      </c>
      <c r="G94" s="329">
        <v>0</v>
      </c>
      <c r="H94" s="346">
        <v>149164587.62262854</v>
      </c>
      <c r="I94" s="14">
        <v>8720902.7012815271</v>
      </c>
      <c r="J94" s="15">
        <v>0</v>
      </c>
      <c r="K94" s="15">
        <v>157885490.32391006</v>
      </c>
      <c r="L94" s="15">
        <v>4295.502511805149</v>
      </c>
      <c r="M94" s="38">
        <v>-228.80251180514915</v>
      </c>
      <c r="N94" s="347">
        <v>5.4328592376147418</v>
      </c>
      <c r="O94" s="348">
        <v>0.35432859237614739</v>
      </c>
      <c r="P94" s="371">
        <v>-81.071271940045349</v>
      </c>
      <c r="Q94" s="370">
        <v>-2979855.671428307</v>
      </c>
      <c r="S94" s="124"/>
      <c r="T94" s="125"/>
      <c r="U94" s="126"/>
    </row>
    <row r="95" spans="1:21" x14ac:dyDescent="0.25">
      <c r="A95" s="343">
        <v>249</v>
      </c>
      <c r="B95" s="13" t="s">
        <v>487</v>
      </c>
      <c r="C95" s="344">
        <v>9605</v>
      </c>
      <c r="D95" s="345">
        <v>21.5</v>
      </c>
      <c r="E95" s="14">
        <v>30200704.210000001</v>
      </c>
      <c r="F95" s="14">
        <v>140468391.6744186</v>
      </c>
      <c r="G95" s="329">
        <v>0</v>
      </c>
      <c r="H95" s="346">
        <v>28051537.817381393</v>
      </c>
      <c r="I95" s="14">
        <v>3636927.8043975732</v>
      </c>
      <c r="J95" s="15">
        <v>0</v>
      </c>
      <c r="K95" s="15">
        <v>31688465.621778965</v>
      </c>
      <c r="L95" s="15">
        <v>3299.1635212679817</v>
      </c>
      <c r="M95" s="38">
        <v>767.53647873201817</v>
      </c>
      <c r="N95" s="347">
        <v>0</v>
      </c>
      <c r="O95" s="348">
        <v>0</v>
      </c>
      <c r="P95" s="371">
        <v>614.02918298561463</v>
      </c>
      <c r="Q95" s="370">
        <v>5897750.3025768287</v>
      </c>
      <c r="S95" s="124"/>
      <c r="T95" s="125"/>
      <c r="U95" s="126"/>
    </row>
    <row r="96" spans="1:21" x14ac:dyDescent="0.25">
      <c r="A96" s="343">
        <v>250</v>
      </c>
      <c r="B96" s="13" t="s">
        <v>488</v>
      </c>
      <c r="C96" s="344">
        <v>1865</v>
      </c>
      <c r="D96" s="345">
        <v>21.5</v>
      </c>
      <c r="E96" s="14">
        <v>4719108.7699999996</v>
      </c>
      <c r="F96" s="14">
        <v>21949343.116279066</v>
      </c>
      <c r="G96" s="329">
        <v>0</v>
      </c>
      <c r="H96" s="346">
        <v>4383283.8203209294</v>
      </c>
      <c r="I96" s="14">
        <v>931237.34388794634</v>
      </c>
      <c r="J96" s="15">
        <v>0</v>
      </c>
      <c r="K96" s="15">
        <v>5314521.164208876</v>
      </c>
      <c r="L96" s="15">
        <v>2849.6092033291561</v>
      </c>
      <c r="M96" s="38">
        <v>1217.0907966708437</v>
      </c>
      <c r="N96" s="347">
        <v>0</v>
      </c>
      <c r="O96" s="348">
        <v>0</v>
      </c>
      <c r="P96" s="371">
        <v>973.67263733667505</v>
      </c>
      <c r="Q96" s="370">
        <v>1815899.468632899</v>
      </c>
      <c r="S96" s="124"/>
      <c r="T96" s="125"/>
      <c r="U96" s="126"/>
    </row>
    <row r="97" spans="1:21" x14ac:dyDescent="0.25">
      <c r="A97" s="343">
        <v>256</v>
      </c>
      <c r="B97" s="13" t="s">
        <v>489</v>
      </c>
      <c r="C97" s="344">
        <v>1620</v>
      </c>
      <c r="D97" s="345">
        <v>21</v>
      </c>
      <c r="E97" s="14">
        <v>3849960.63</v>
      </c>
      <c r="F97" s="14">
        <v>18333145.857142858</v>
      </c>
      <c r="G97" s="329">
        <v>0</v>
      </c>
      <c r="H97" s="346">
        <v>3661129.2276714286</v>
      </c>
      <c r="I97" s="14">
        <v>842821.98672981514</v>
      </c>
      <c r="J97" s="15">
        <v>0</v>
      </c>
      <c r="K97" s="15">
        <v>4503951.2144012433</v>
      </c>
      <c r="L97" s="15">
        <v>2780.2167990131129</v>
      </c>
      <c r="M97" s="38">
        <v>1286.4832009868869</v>
      </c>
      <c r="N97" s="347">
        <v>0</v>
      </c>
      <c r="O97" s="348">
        <v>0</v>
      </c>
      <c r="P97" s="371">
        <v>1029.1865607895095</v>
      </c>
      <c r="Q97" s="370">
        <v>1667282.2284790054</v>
      </c>
      <c r="S97" s="124"/>
      <c r="T97" s="125"/>
      <c r="U97" s="126"/>
    </row>
    <row r="98" spans="1:21" x14ac:dyDescent="0.25">
      <c r="A98" s="343">
        <v>257</v>
      </c>
      <c r="B98" s="13" t="s">
        <v>490</v>
      </c>
      <c r="C98" s="344">
        <v>39586</v>
      </c>
      <c r="D98" s="345">
        <v>19.75</v>
      </c>
      <c r="E98" s="14">
        <v>182071291.16</v>
      </c>
      <c r="F98" s="14">
        <v>921879955.24050629</v>
      </c>
      <c r="G98" s="329">
        <v>0</v>
      </c>
      <c r="H98" s="346">
        <v>184099427.0615291</v>
      </c>
      <c r="I98" s="14">
        <v>7097171.4087549904</v>
      </c>
      <c r="J98" s="15">
        <v>0</v>
      </c>
      <c r="K98" s="15">
        <v>191196598.4702841</v>
      </c>
      <c r="L98" s="15">
        <v>4829.9044730532032</v>
      </c>
      <c r="M98" s="38">
        <v>-763.2044730532034</v>
      </c>
      <c r="N98" s="347">
        <v>6.6375259810356688</v>
      </c>
      <c r="O98" s="348">
        <v>0.36637525981035668</v>
      </c>
      <c r="P98" s="371">
        <v>-279.61923710329376</v>
      </c>
      <c r="Q98" s="370">
        <v>-11069007.119970987</v>
      </c>
      <c r="S98" s="124"/>
      <c r="T98" s="125"/>
      <c r="U98" s="126"/>
    </row>
    <row r="99" spans="1:21" x14ac:dyDescent="0.25">
      <c r="A99" s="343">
        <v>260</v>
      </c>
      <c r="B99" s="13" t="s">
        <v>491</v>
      </c>
      <c r="C99" s="344">
        <v>10136</v>
      </c>
      <c r="D99" s="345">
        <v>21</v>
      </c>
      <c r="E99" s="14">
        <v>27287204.260000002</v>
      </c>
      <c r="F99" s="14">
        <v>129939067.90476191</v>
      </c>
      <c r="G99" s="329">
        <v>0</v>
      </c>
      <c r="H99" s="346">
        <v>25948831.860580951</v>
      </c>
      <c r="I99" s="14">
        <v>2918009.2896685246</v>
      </c>
      <c r="J99" s="15">
        <v>0</v>
      </c>
      <c r="K99" s="15">
        <v>28866841.150249474</v>
      </c>
      <c r="L99" s="15">
        <v>2847.951968256657</v>
      </c>
      <c r="M99" s="38">
        <v>1218.7480317433428</v>
      </c>
      <c r="N99" s="347">
        <v>0</v>
      </c>
      <c r="O99" s="348">
        <v>0</v>
      </c>
      <c r="P99" s="371">
        <v>974.99842539467431</v>
      </c>
      <c r="Q99" s="370">
        <v>9882584.0398004185</v>
      </c>
      <c r="S99" s="124"/>
      <c r="T99" s="125"/>
      <c r="U99" s="126"/>
    </row>
    <row r="100" spans="1:21" x14ac:dyDescent="0.25">
      <c r="A100" s="343">
        <v>261</v>
      </c>
      <c r="B100" s="13" t="s">
        <v>492</v>
      </c>
      <c r="C100" s="344">
        <v>6453</v>
      </c>
      <c r="D100" s="345">
        <v>20.25</v>
      </c>
      <c r="E100" s="14">
        <v>21043560.66</v>
      </c>
      <c r="F100" s="14">
        <v>103918818.07407407</v>
      </c>
      <c r="G100" s="329">
        <v>0</v>
      </c>
      <c r="H100" s="346">
        <v>20752587.96939259</v>
      </c>
      <c r="I100" s="14">
        <v>3144901.667398524</v>
      </c>
      <c r="J100" s="15">
        <v>0</v>
      </c>
      <c r="K100" s="15">
        <v>23897489.636791114</v>
      </c>
      <c r="L100" s="15">
        <v>3703.3146810461976</v>
      </c>
      <c r="M100" s="38">
        <v>363.3853189538022</v>
      </c>
      <c r="N100" s="347">
        <v>0</v>
      </c>
      <c r="O100" s="348">
        <v>0</v>
      </c>
      <c r="P100" s="371">
        <v>290.70825516304177</v>
      </c>
      <c r="Q100" s="370">
        <v>1875940.3705671085</v>
      </c>
      <c r="S100" s="124"/>
      <c r="T100" s="125"/>
      <c r="U100" s="126"/>
    </row>
    <row r="101" spans="1:21" x14ac:dyDescent="0.25">
      <c r="A101" s="343">
        <v>263</v>
      </c>
      <c r="B101" s="13" t="s">
        <v>493</v>
      </c>
      <c r="C101" s="344">
        <v>7998</v>
      </c>
      <c r="D101" s="345">
        <v>21.75</v>
      </c>
      <c r="E101" s="14">
        <v>21216526.890000001</v>
      </c>
      <c r="F101" s="14">
        <v>97547250.068965524</v>
      </c>
      <c r="G101" s="329">
        <v>0</v>
      </c>
      <c r="H101" s="346">
        <v>19480185.838772412</v>
      </c>
      <c r="I101" s="14">
        <v>2645623.3048272957</v>
      </c>
      <c r="J101" s="15">
        <v>0</v>
      </c>
      <c r="K101" s="15">
        <v>22125809.143599708</v>
      </c>
      <c r="L101" s="15">
        <v>2766.4177473868103</v>
      </c>
      <c r="M101" s="38">
        <v>1300.2822526131895</v>
      </c>
      <c r="N101" s="347">
        <v>0</v>
      </c>
      <c r="O101" s="348">
        <v>0</v>
      </c>
      <c r="P101" s="371">
        <v>1040.2258020905517</v>
      </c>
      <c r="Q101" s="370">
        <v>8319725.9651202327</v>
      </c>
      <c r="S101" s="124"/>
      <c r="T101" s="125"/>
      <c r="U101" s="126"/>
    </row>
    <row r="102" spans="1:21" x14ac:dyDescent="0.25">
      <c r="A102" s="343">
        <v>265</v>
      </c>
      <c r="B102" s="13" t="s">
        <v>494</v>
      </c>
      <c r="C102" s="344">
        <v>1096</v>
      </c>
      <c r="D102" s="345">
        <v>21.75</v>
      </c>
      <c r="E102" s="14">
        <v>2711742.85</v>
      </c>
      <c r="F102" s="14">
        <v>12467783.218390804</v>
      </c>
      <c r="G102" s="329">
        <v>0</v>
      </c>
      <c r="H102" s="346">
        <v>2489816.3087126436</v>
      </c>
      <c r="I102" s="14">
        <v>897574.41792967345</v>
      </c>
      <c r="J102" s="15">
        <v>0</v>
      </c>
      <c r="K102" s="15">
        <v>3387390.7266423171</v>
      </c>
      <c r="L102" s="15">
        <v>3090.6849695641581</v>
      </c>
      <c r="M102" s="38">
        <v>976.01503043584171</v>
      </c>
      <c r="N102" s="347">
        <v>0</v>
      </c>
      <c r="O102" s="348">
        <v>0</v>
      </c>
      <c r="P102" s="371">
        <v>780.81202434867339</v>
      </c>
      <c r="Q102" s="370">
        <v>855769.97868614609</v>
      </c>
      <c r="S102" s="124"/>
      <c r="T102" s="125"/>
      <c r="U102" s="126"/>
    </row>
    <row r="103" spans="1:21" x14ac:dyDescent="0.25">
      <c r="A103" s="343">
        <v>271</v>
      </c>
      <c r="B103" s="13" t="s">
        <v>495</v>
      </c>
      <c r="C103" s="344">
        <v>7103</v>
      </c>
      <c r="D103" s="345">
        <v>21.75</v>
      </c>
      <c r="E103" s="14">
        <v>22722236.07</v>
      </c>
      <c r="F103" s="14">
        <v>104470050.89655173</v>
      </c>
      <c r="G103" s="329">
        <v>0</v>
      </c>
      <c r="H103" s="346">
        <v>20862669.164041378</v>
      </c>
      <c r="I103" s="14">
        <v>1523071.3629402025</v>
      </c>
      <c r="J103" s="15">
        <v>0</v>
      </c>
      <c r="K103" s="15">
        <v>22385740.526981581</v>
      </c>
      <c r="L103" s="15">
        <v>3151.5895434297595</v>
      </c>
      <c r="M103" s="38">
        <v>915.11045657024033</v>
      </c>
      <c r="N103" s="347">
        <v>0</v>
      </c>
      <c r="O103" s="348">
        <v>0</v>
      </c>
      <c r="P103" s="371">
        <v>732.08836525619233</v>
      </c>
      <c r="Q103" s="370">
        <v>5200023.6584147345</v>
      </c>
      <c r="S103" s="124"/>
      <c r="T103" s="125"/>
      <c r="U103" s="126"/>
    </row>
    <row r="104" spans="1:21" x14ac:dyDescent="0.25">
      <c r="A104" s="343">
        <v>272</v>
      </c>
      <c r="B104" s="13" t="s">
        <v>496</v>
      </c>
      <c r="C104" s="344">
        <v>47681</v>
      </c>
      <c r="D104" s="345">
        <v>21.5</v>
      </c>
      <c r="E104" s="14">
        <v>166927416.91</v>
      </c>
      <c r="F104" s="14">
        <v>776406590.27906978</v>
      </c>
      <c r="G104" s="329">
        <v>0</v>
      </c>
      <c r="H104" s="346">
        <v>155048396.07873023</v>
      </c>
      <c r="I104" s="14">
        <v>22808056.922305685</v>
      </c>
      <c r="J104" s="15">
        <v>0</v>
      </c>
      <c r="K104" s="15">
        <v>177856453.0010359</v>
      </c>
      <c r="L104" s="15">
        <v>3730.1326104954992</v>
      </c>
      <c r="M104" s="38">
        <v>336.56738950450062</v>
      </c>
      <c r="N104" s="347">
        <v>0</v>
      </c>
      <c r="O104" s="348">
        <v>0</v>
      </c>
      <c r="P104" s="371">
        <v>269.2539116036005</v>
      </c>
      <c r="Q104" s="370">
        <v>12838295.759171275</v>
      </c>
      <c r="S104" s="124"/>
      <c r="T104" s="125"/>
      <c r="U104" s="126"/>
    </row>
    <row r="105" spans="1:21" x14ac:dyDescent="0.25">
      <c r="A105" s="343">
        <v>273</v>
      </c>
      <c r="B105" s="13" t="s">
        <v>497</v>
      </c>
      <c r="C105" s="344">
        <v>3846</v>
      </c>
      <c r="D105" s="345">
        <v>20</v>
      </c>
      <c r="E105" s="14">
        <v>10842070.449999999</v>
      </c>
      <c r="F105" s="14">
        <v>54210352.25</v>
      </c>
      <c r="G105" s="329">
        <v>0</v>
      </c>
      <c r="H105" s="346">
        <v>10825807.344324999</v>
      </c>
      <c r="I105" s="14">
        <v>1122519.819671985</v>
      </c>
      <c r="J105" s="15">
        <v>0</v>
      </c>
      <c r="K105" s="15">
        <v>11948327.163996983</v>
      </c>
      <c r="L105" s="15">
        <v>3106.689330212424</v>
      </c>
      <c r="M105" s="38">
        <v>960.01066978757581</v>
      </c>
      <c r="N105" s="347">
        <v>0</v>
      </c>
      <c r="O105" s="348">
        <v>0</v>
      </c>
      <c r="P105" s="371">
        <v>768.00853583006074</v>
      </c>
      <c r="Q105" s="370">
        <v>2953760.8288024138</v>
      </c>
      <c r="S105" s="124"/>
      <c r="T105" s="125"/>
      <c r="U105" s="126"/>
    </row>
    <row r="106" spans="1:21" x14ac:dyDescent="0.25">
      <c r="A106" s="343">
        <v>275</v>
      </c>
      <c r="B106" s="13" t="s">
        <v>498</v>
      </c>
      <c r="C106" s="344">
        <v>2627</v>
      </c>
      <c r="D106" s="345">
        <v>22</v>
      </c>
      <c r="E106" s="14">
        <v>7215533.1100000003</v>
      </c>
      <c r="F106" s="14">
        <v>32797877.772727273</v>
      </c>
      <c r="G106" s="329">
        <v>0</v>
      </c>
      <c r="H106" s="346">
        <v>6549736.1912136357</v>
      </c>
      <c r="I106" s="14">
        <v>1115854.8066795946</v>
      </c>
      <c r="J106" s="15">
        <v>0</v>
      </c>
      <c r="K106" s="15">
        <v>7665590.9978932301</v>
      </c>
      <c r="L106" s="15">
        <v>2918.0019025097945</v>
      </c>
      <c r="M106" s="38">
        <v>1148.6980974902053</v>
      </c>
      <c r="N106" s="347">
        <v>0</v>
      </c>
      <c r="O106" s="348">
        <v>0</v>
      </c>
      <c r="P106" s="371">
        <v>918.95847799216426</v>
      </c>
      <c r="Q106" s="370">
        <v>2414103.9216854153</v>
      </c>
      <c r="S106" s="124"/>
      <c r="T106" s="125"/>
      <c r="U106" s="126"/>
    </row>
    <row r="107" spans="1:21" x14ac:dyDescent="0.25">
      <c r="A107" s="343">
        <v>276</v>
      </c>
      <c r="B107" s="13" t="s">
        <v>499</v>
      </c>
      <c r="C107" s="344">
        <v>14821</v>
      </c>
      <c r="D107" s="345">
        <v>20.5</v>
      </c>
      <c r="E107" s="14">
        <v>49196835.640000001</v>
      </c>
      <c r="F107" s="14">
        <v>239984564.09756097</v>
      </c>
      <c r="G107" s="329">
        <v>0</v>
      </c>
      <c r="H107" s="346">
        <v>47924917.450282924</v>
      </c>
      <c r="I107" s="14">
        <v>2782286.2290782914</v>
      </c>
      <c r="J107" s="15">
        <v>0</v>
      </c>
      <c r="K107" s="15">
        <v>50707203.679361217</v>
      </c>
      <c r="L107" s="15">
        <v>3421.3078523285349</v>
      </c>
      <c r="M107" s="38">
        <v>645.39214767146495</v>
      </c>
      <c r="N107" s="347">
        <v>0</v>
      </c>
      <c r="O107" s="348">
        <v>0</v>
      </c>
      <c r="P107" s="371">
        <v>516.31371813717203</v>
      </c>
      <c r="Q107" s="370">
        <v>7652285.6165110264</v>
      </c>
      <c r="S107" s="124"/>
      <c r="T107" s="125"/>
      <c r="U107" s="126"/>
    </row>
    <row r="108" spans="1:21" x14ac:dyDescent="0.25">
      <c r="A108" s="343">
        <v>280</v>
      </c>
      <c r="B108" s="13" t="s">
        <v>500</v>
      </c>
      <c r="C108" s="344">
        <v>2077</v>
      </c>
      <c r="D108" s="345">
        <v>21.5</v>
      </c>
      <c r="E108" s="14">
        <v>5755880.5099999998</v>
      </c>
      <c r="F108" s="14">
        <v>26771537.255813953</v>
      </c>
      <c r="G108" s="329">
        <v>0</v>
      </c>
      <c r="H108" s="346">
        <v>5346275.9899860462</v>
      </c>
      <c r="I108" s="14">
        <v>744253.2364565467</v>
      </c>
      <c r="J108" s="15">
        <v>0</v>
      </c>
      <c r="K108" s="15">
        <v>6090529.2264425931</v>
      </c>
      <c r="L108" s="15">
        <v>2932.3684287157407</v>
      </c>
      <c r="M108" s="38">
        <v>1134.3315712842591</v>
      </c>
      <c r="N108" s="347">
        <v>0</v>
      </c>
      <c r="O108" s="348">
        <v>0</v>
      </c>
      <c r="P108" s="371">
        <v>907.46525702740735</v>
      </c>
      <c r="Q108" s="370">
        <v>1884805.3388459252</v>
      </c>
      <c r="S108" s="124"/>
      <c r="T108" s="125"/>
      <c r="U108" s="126"/>
    </row>
    <row r="109" spans="1:21" x14ac:dyDescent="0.25">
      <c r="A109" s="343">
        <v>284</v>
      </c>
      <c r="B109" s="13" t="s">
        <v>501</v>
      </c>
      <c r="C109" s="344">
        <v>2308</v>
      </c>
      <c r="D109" s="345">
        <v>20</v>
      </c>
      <c r="E109" s="14">
        <v>6329748.4500000002</v>
      </c>
      <c r="F109" s="14">
        <v>31648742.25</v>
      </c>
      <c r="G109" s="329">
        <v>0</v>
      </c>
      <c r="H109" s="346">
        <v>6320253.8273249995</v>
      </c>
      <c r="I109" s="14">
        <v>849337.25011508132</v>
      </c>
      <c r="J109" s="15">
        <v>0</v>
      </c>
      <c r="K109" s="15">
        <v>7169591.0774400812</v>
      </c>
      <c r="L109" s="15">
        <v>3106.4086124090472</v>
      </c>
      <c r="M109" s="38">
        <v>960.29138759095258</v>
      </c>
      <c r="N109" s="347">
        <v>0</v>
      </c>
      <c r="O109" s="348">
        <v>0</v>
      </c>
      <c r="P109" s="371">
        <v>768.23311007276209</v>
      </c>
      <c r="Q109" s="370">
        <v>1773082.0180479349</v>
      </c>
      <c r="S109" s="124"/>
      <c r="T109" s="125"/>
      <c r="U109" s="126"/>
    </row>
    <row r="110" spans="1:21" x14ac:dyDescent="0.25">
      <c r="A110" s="343">
        <v>285</v>
      </c>
      <c r="B110" s="13" t="s">
        <v>502</v>
      </c>
      <c r="C110" s="344">
        <v>52126</v>
      </c>
      <c r="D110" s="345">
        <v>21.5</v>
      </c>
      <c r="E110" s="14">
        <v>199292213.47</v>
      </c>
      <c r="F110" s="14">
        <v>926940527.76744187</v>
      </c>
      <c r="G110" s="329">
        <v>0</v>
      </c>
      <c r="H110" s="346">
        <v>185110023.39515814</v>
      </c>
      <c r="I110" s="14">
        <v>13056684.190719016</v>
      </c>
      <c r="J110" s="15">
        <v>0</v>
      </c>
      <c r="K110" s="15">
        <v>198166707.58587715</v>
      </c>
      <c r="L110" s="15">
        <v>3801.6864441138232</v>
      </c>
      <c r="M110" s="38">
        <v>265.01355588617662</v>
      </c>
      <c r="N110" s="347">
        <v>0</v>
      </c>
      <c r="O110" s="348">
        <v>0</v>
      </c>
      <c r="P110" s="371">
        <v>212.01084470894131</v>
      </c>
      <c r="Q110" s="370">
        <v>11051277.291298274</v>
      </c>
      <c r="S110" s="124"/>
      <c r="T110" s="125"/>
      <c r="U110" s="126"/>
    </row>
    <row r="111" spans="1:21" x14ac:dyDescent="0.25">
      <c r="A111" s="343">
        <v>286</v>
      </c>
      <c r="B111" s="13" t="s">
        <v>503</v>
      </c>
      <c r="C111" s="344">
        <v>82113</v>
      </c>
      <c r="D111" s="345">
        <v>21.25</v>
      </c>
      <c r="E111" s="14">
        <v>302165212.22000003</v>
      </c>
      <c r="F111" s="14">
        <v>1421953939.8588238</v>
      </c>
      <c r="G111" s="329">
        <v>0</v>
      </c>
      <c r="H111" s="346">
        <v>283964201.78980708</v>
      </c>
      <c r="I111" s="14">
        <v>30960336.562544134</v>
      </c>
      <c r="J111" s="15">
        <v>0</v>
      </c>
      <c r="K111" s="15">
        <v>314924538.35235119</v>
      </c>
      <c r="L111" s="15">
        <v>3835.257978058909</v>
      </c>
      <c r="M111" s="38">
        <v>231.44202194109084</v>
      </c>
      <c r="N111" s="347">
        <v>0</v>
      </c>
      <c r="O111" s="348">
        <v>0</v>
      </c>
      <c r="P111" s="371">
        <v>185.15361755287267</v>
      </c>
      <c r="Q111" s="370">
        <v>15203518.998119034</v>
      </c>
      <c r="S111" s="124"/>
      <c r="T111" s="125"/>
      <c r="U111" s="126"/>
    </row>
    <row r="112" spans="1:21" x14ac:dyDescent="0.25">
      <c r="A112" s="343">
        <v>287</v>
      </c>
      <c r="B112" s="13" t="s">
        <v>504</v>
      </c>
      <c r="C112" s="344">
        <v>6486</v>
      </c>
      <c r="D112" s="345">
        <v>21.5</v>
      </c>
      <c r="E112" s="14">
        <v>21184451.690000001</v>
      </c>
      <c r="F112" s="14">
        <v>98532333.441860482</v>
      </c>
      <c r="G112" s="329">
        <v>0</v>
      </c>
      <c r="H112" s="346">
        <v>19676906.988339536</v>
      </c>
      <c r="I112" s="14">
        <v>1760445.2887886046</v>
      </c>
      <c r="J112" s="15">
        <v>0</v>
      </c>
      <c r="K112" s="15">
        <v>21437352.277128141</v>
      </c>
      <c r="L112" s="15">
        <v>3305.1730307012244</v>
      </c>
      <c r="M112" s="38">
        <v>761.52696929877538</v>
      </c>
      <c r="N112" s="347">
        <v>0</v>
      </c>
      <c r="O112" s="348">
        <v>0</v>
      </c>
      <c r="P112" s="371">
        <v>609.22157543902028</v>
      </c>
      <c r="Q112" s="370">
        <v>3951411.1382974857</v>
      </c>
      <c r="S112" s="124"/>
      <c r="T112" s="125"/>
      <c r="U112" s="126"/>
    </row>
    <row r="113" spans="1:21" x14ac:dyDescent="0.25">
      <c r="A113" s="343">
        <v>288</v>
      </c>
      <c r="B113" s="13" t="s">
        <v>505</v>
      </c>
      <c r="C113" s="344">
        <v>6428</v>
      </c>
      <c r="D113" s="345">
        <v>22</v>
      </c>
      <c r="E113" s="14">
        <v>20762222.420000002</v>
      </c>
      <c r="F113" s="14">
        <v>94373738.272727281</v>
      </c>
      <c r="G113" s="329">
        <v>0</v>
      </c>
      <c r="H113" s="346">
        <v>18846435.533063635</v>
      </c>
      <c r="I113" s="14">
        <v>2658080.0225322582</v>
      </c>
      <c r="J113" s="15">
        <v>0</v>
      </c>
      <c r="K113" s="15">
        <v>21504515.555595893</v>
      </c>
      <c r="L113" s="15">
        <v>3345.4442370248744</v>
      </c>
      <c r="M113" s="38">
        <v>721.25576297512544</v>
      </c>
      <c r="N113" s="347">
        <v>0</v>
      </c>
      <c r="O113" s="348">
        <v>0</v>
      </c>
      <c r="P113" s="371">
        <v>577.00461038010042</v>
      </c>
      <c r="Q113" s="370">
        <v>3708985.6355232853</v>
      </c>
      <c r="S113" s="124"/>
      <c r="T113" s="125"/>
      <c r="U113" s="126"/>
    </row>
    <row r="114" spans="1:21" x14ac:dyDescent="0.25">
      <c r="A114" s="343">
        <v>290</v>
      </c>
      <c r="B114" s="13" t="s">
        <v>506</v>
      </c>
      <c r="C114" s="344">
        <v>8190</v>
      </c>
      <c r="D114" s="345">
        <v>22</v>
      </c>
      <c r="E114" s="14">
        <v>24080281.539999999</v>
      </c>
      <c r="F114" s="14">
        <v>109455825.18181819</v>
      </c>
      <c r="G114" s="329">
        <v>0</v>
      </c>
      <c r="H114" s="346">
        <v>21858328.288809091</v>
      </c>
      <c r="I114" s="14">
        <v>3991694.3296678574</v>
      </c>
      <c r="J114" s="15">
        <v>0</v>
      </c>
      <c r="K114" s="15">
        <v>25850022.61847695</v>
      </c>
      <c r="L114" s="15">
        <v>3156.2909180069537</v>
      </c>
      <c r="M114" s="38">
        <v>910.40908199304613</v>
      </c>
      <c r="N114" s="347">
        <v>0</v>
      </c>
      <c r="O114" s="348">
        <v>0</v>
      </c>
      <c r="P114" s="371">
        <v>728.32726559443699</v>
      </c>
      <c r="Q114" s="370">
        <v>5965000.3052184386</v>
      </c>
      <c r="S114" s="124"/>
      <c r="T114" s="125"/>
      <c r="U114" s="126"/>
    </row>
    <row r="115" spans="1:21" x14ac:dyDescent="0.25">
      <c r="A115" s="343">
        <v>291</v>
      </c>
      <c r="B115" s="13" t="s">
        <v>507</v>
      </c>
      <c r="C115" s="344">
        <v>2206</v>
      </c>
      <c r="D115" s="345">
        <v>21.75</v>
      </c>
      <c r="E115" s="14">
        <v>6249947.9299999997</v>
      </c>
      <c r="F115" s="14">
        <v>28735392.781609196</v>
      </c>
      <c r="G115" s="329">
        <v>0</v>
      </c>
      <c r="H115" s="346">
        <v>5738457.9384873565</v>
      </c>
      <c r="I115" s="14">
        <v>1459056.8723206976</v>
      </c>
      <c r="J115" s="15">
        <v>0</v>
      </c>
      <c r="K115" s="15">
        <v>7197514.8108080542</v>
      </c>
      <c r="L115" s="15">
        <v>3262.6993702665704</v>
      </c>
      <c r="M115" s="38">
        <v>804.00062973342938</v>
      </c>
      <c r="N115" s="347">
        <v>0</v>
      </c>
      <c r="O115" s="348">
        <v>0</v>
      </c>
      <c r="P115" s="371">
        <v>643.20050378674352</v>
      </c>
      <c r="Q115" s="370">
        <v>1418900.3113535561</v>
      </c>
      <c r="S115" s="124"/>
      <c r="T115" s="125"/>
      <c r="U115" s="126"/>
    </row>
    <row r="116" spans="1:21" x14ac:dyDescent="0.25">
      <c r="A116" s="343">
        <v>297</v>
      </c>
      <c r="B116" s="13" t="s">
        <v>508</v>
      </c>
      <c r="C116" s="344">
        <v>119282</v>
      </c>
      <c r="D116" s="345">
        <v>20.75</v>
      </c>
      <c r="E116" s="14">
        <v>422361222.98000002</v>
      </c>
      <c r="F116" s="14">
        <v>2035475773.3975904</v>
      </c>
      <c r="G116" s="329">
        <v>0</v>
      </c>
      <c r="H116" s="346">
        <v>406484511.9474988</v>
      </c>
      <c r="I116" s="14">
        <v>32728585.00755829</v>
      </c>
      <c r="J116" s="15">
        <v>0</v>
      </c>
      <c r="K116" s="15">
        <v>439213096.95505708</v>
      </c>
      <c r="L116" s="15">
        <v>3682.1406159777425</v>
      </c>
      <c r="M116" s="38">
        <v>384.55938402225729</v>
      </c>
      <c r="N116" s="347">
        <v>0</v>
      </c>
      <c r="O116" s="348">
        <v>0</v>
      </c>
      <c r="P116" s="371">
        <v>307.64750721780587</v>
      </c>
      <c r="Q116" s="370">
        <v>36696809.955954321</v>
      </c>
      <c r="S116" s="124"/>
      <c r="T116" s="125"/>
      <c r="U116" s="126"/>
    </row>
    <row r="117" spans="1:21" x14ac:dyDescent="0.25">
      <c r="A117" s="298">
        <v>300</v>
      </c>
      <c r="B117" s="40" t="s">
        <v>509</v>
      </c>
      <c r="C117" s="344">
        <v>3551</v>
      </c>
      <c r="D117" s="345">
        <v>21</v>
      </c>
      <c r="E117" s="15">
        <v>9712445.6899999995</v>
      </c>
      <c r="F117" s="14">
        <v>46249741.380952381</v>
      </c>
      <c r="G117" s="349">
        <v>0</v>
      </c>
      <c r="H117" s="346">
        <v>9236073.3537761904</v>
      </c>
      <c r="I117" s="14">
        <v>985820.15130442625</v>
      </c>
      <c r="J117" s="15">
        <v>0</v>
      </c>
      <c r="K117" s="15">
        <v>10221893.505080616</v>
      </c>
      <c r="L117" s="15">
        <v>2878.5957491074673</v>
      </c>
      <c r="M117" s="38">
        <v>1188.1042508925325</v>
      </c>
      <c r="N117" s="347">
        <v>0</v>
      </c>
      <c r="O117" s="348">
        <v>0</v>
      </c>
      <c r="P117" s="371">
        <v>950.48340071402606</v>
      </c>
      <c r="Q117" s="370">
        <v>3375166.5559355067</v>
      </c>
      <c r="S117" s="124"/>
      <c r="T117" s="125"/>
      <c r="U117" s="126"/>
    </row>
    <row r="118" spans="1:21" x14ac:dyDescent="0.25">
      <c r="A118" s="343">
        <v>301</v>
      </c>
      <c r="B118" s="13" t="s">
        <v>510</v>
      </c>
      <c r="C118" s="350">
        <v>20678</v>
      </c>
      <c r="D118" s="345">
        <v>21</v>
      </c>
      <c r="E118" s="351">
        <v>58975882.520000003</v>
      </c>
      <c r="F118" s="14">
        <v>280837535.80952382</v>
      </c>
      <c r="G118" s="352">
        <v>0</v>
      </c>
      <c r="H118" s="346">
        <v>56083255.901161902</v>
      </c>
      <c r="I118" s="351">
        <v>4581613.0327573884</v>
      </c>
      <c r="J118" s="353">
        <v>0</v>
      </c>
      <c r="K118" s="15">
        <v>60664868.933919288</v>
      </c>
      <c r="L118" s="15">
        <v>2933.7880323976829</v>
      </c>
      <c r="M118" s="38">
        <v>1132.911967602317</v>
      </c>
      <c r="N118" s="347">
        <v>0</v>
      </c>
      <c r="O118" s="348">
        <v>0</v>
      </c>
      <c r="P118" s="371">
        <v>906.32957408185359</v>
      </c>
      <c r="Q118" s="370">
        <v>18741082.932864569</v>
      </c>
      <c r="S118" s="124"/>
      <c r="T118" s="125"/>
      <c r="U118" s="126"/>
    </row>
    <row r="119" spans="1:21" x14ac:dyDescent="0.25">
      <c r="A119" s="343">
        <v>304</v>
      </c>
      <c r="B119" s="13" t="s">
        <v>511</v>
      </c>
      <c r="C119" s="350">
        <v>949</v>
      </c>
      <c r="D119" s="345">
        <v>18.25</v>
      </c>
      <c r="E119" s="351">
        <v>3053801.57</v>
      </c>
      <c r="F119" s="14">
        <v>16733159.287671233</v>
      </c>
      <c r="G119" s="352">
        <v>0</v>
      </c>
      <c r="H119" s="346">
        <v>3341611.9097479451</v>
      </c>
      <c r="I119" s="351">
        <v>308092.9467177327</v>
      </c>
      <c r="J119" s="353">
        <v>0</v>
      </c>
      <c r="K119" s="15">
        <v>3649704.8564656777</v>
      </c>
      <c r="L119" s="15">
        <v>3845.8428413758461</v>
      </c>
      <c r="M119" s="38">
        <v>220.85715862415373</v>
      </c>
      <c r="N119" s="347">
        <v>0</v>
      </c>
      <c r="O119" s="348">
        <v>0</v>
      </c>
      <c r="P119" s="371">
        <v>176.68572689932299</v>
      </c>
      <c r="Q119" s="370">
        <v>167674.75482745751</v>
      </c>
      <c r="S119" s="124"/>
      <c r="T119" s="125"/>
      <c r="U119" s="126"/>
    </row>
    <row r="120" spans="1:21" x14ac:dyDescent="0.25">
      <c r="A120" s="343">
        <v>305</v>
      </c>
      <c r="B120" s="13" t="s">
        <v>512</v>
      </c>
      <c r="C120" s="344">
        <v>15134</v>
      </c>
      <c r="D120" s="345">
        <v>20</v>
      </c>
      <c r="E120" s="14">
        <v>42742900.700000003</v>
      </c>
      <c r="F120" s="14">
        <v>213714503.50000003</v>
      </c>
      <c r="G120" s="329">
        <v>0</v>
      </c>
      <c r="H120" s="346">
        <v>42678786.348950006</v>
      </c>
      <c r="I120" s="14">
        <v>5244052.8360933419</v>
      </c>
      <c r="J120" s="15">
        <v>0</v>
      </c>
      <c r="K120" s="15">
        <v>47922839.18504335</v>
      </c>
      <c r="L120" s="15">
        <v>3166.5679387500563</v>
      </c>
      <c r="M120" s="38">
        <v>900.13206124994349</v>
      </c>
      <c r="N120" s="347">
        <v>0</v>
      </c>
      <c r="O120" s="348">
        <v>0</v>
      </c>
      <c r="P120" s="371">
        <v>720.10564899995484</v>
      </c>
      <c r="Q120" s="370">
        <v>10898078.891965317</v>
      </c>
      <c r="S120" s="124"/>
      <c r="T120" s="125"/>
      <c r="U120" s="126"/>
    </row>
    <row r="121" spans="1:21" x14ac:dyDescent="0.25">
      <c r="A121" s="343">
        <v>309</v>
      </c>
      <c r="B121" s="13" t="s">
        <v>513</v>
      </c>
      <c r="C121" s="344">
        <v>6688</v>
      </c>
      <c r="D121" s="345">
        <v>21.75</v>
      </c>
      <c r="E121" s="14">
        <v>18901052.670000002</v>
      </c>
      <c r="F121" s="14">
        <v>86901391.586206913</v>
      </c>
      <c r="G121" s="329">
        <v>0</v>
      </c>
      <c r="H121" s="346">
        <v>17354207.899765521</v>
      </c>
      <c r="I121" s="14">
        <v>1683608.0258689446</v>
      </c>
      <c r="J121" s="15">
        <v>0</v>
      </c>
      <c r="K121" s="15">
        <v>19037815.925634466</v>
      </c>
      <c r="L121" s="15">
        <v>2846.5633860099383</v>
      </c>
      <c r="M121" s="38">
        <v>1220.1366139900615</v>
      </c>
      <c r="N121" s="347">
        <v>0</v>
      </c>
      <c r="O121" s="348">
        <v>0</v>
      </c>
      <c r="P121" s="371">
        <v>976.10929119204923</v>
      </c>
      <c r="Q121" s="370">
        <v>6528218.939492425</v>
      </c>
      <c r="S121" s="124"/>
      <c r="T121" s="125"/>
      <c r="U121" s="126"/>
    </row>
    <row r="122" spans="1:21" x14ac:dyDescent="0.25">
      <c r="A122" s="343">
        <v>312</v>
      </c>
      <c r="B122" s="13" t="s">
        <v>514</v>
      </c>
      <c r="C122" s="344">
        <v>1313</v>
      </c>
      <c r="D122" s="345">
        <v>22.5</v>
      </c>
      <c r="E122" s="14">
        <v>3310190.12</v>
      </c>
      <c r="F122" s="14">
        <v>14711956.088888889</v>
      </c>
      <c r="G122" s="329">
        <v>0</v>
      </c>
      <c r="H122" s="346">
        <v>2937977.6309511112</v>
      </c>
      <c r="I122" s="14">
        <v>1112596.1350591341</v>
      </c>
      <c r="J122" s="15">
        <v>0</v>
      </c>
      <c r="K122" s="15">
        <v>4050573.7660102453</v>
      </c>
      <c r="L122" s="15">
        <v>3084.9762117366681</v>
      </c>
      <c r="M122" s="38">
        <v>981.7237882633317</v>
      </c>
      <c r="N122" s="347">
        <v>0</v>
      </c>
      <c r="O122" s="348">
        <v>0</v>
      </c>
      <c r="P122" s="371">
        <v>785.37903061066538</v>
      </c>
      <c r="Q122" s="370">
        <v>1031202.6671918037</v>
      </c>
      <c r="S122" s="124"/>
      <c r="T122" s="125"/>
      <c r="U122" s="126"/>
    </row>
    <row r="123" spans="1:21" x14ac:dyDescent="0.25">
      <c r="A123" s="343">
        <v>316</v>
      </c>
      <c r="B123" s="13" t="s">
        <v>515</v>
      </c>
      <c r="C123" s="344">
        <v>4368</v>
      </c>
      <c r="D123" s="345">
        <v>22</v>
      </c>
      <c r="E123" s="14">
        <v>14741734.17</v>
      </c>
      <c r="F123" s="14">
        <v>67007882.590909094</v>
      </c>
      <c r="G123" s="329">
        <v>0</v>
      </c>
      <c r="H123" s="346">
        <v>13381474.153404545</v>
      </c>
      <c r="I123" s="14">
        <v>1000219.6852857672</v>
      </c>
      <c r="J123" s="15">
        <v>0</v>
      </c>
      <c r="K123" s="15">
        <v>14381693.838690313</v>
      </c>
      <c r="L123" s="15">
        <v>3292.5123257074893</v>
      </c>
      <c r="M123" s="38">
        <v>774.18767429251056</v>
      </c>
      <c r="N123" s="347">
        <v>0</v>
      </c>
      <c r="O123" s="348">
        <v>0</v>
      </c>
      <c r="P123" s="371">
        <v>619.3501394340085</v>
      </c>
      <c r="Q123" s="370">
        <v>2705321.4090477489</v>
      </c>
      <c r="S123" s="124"/>
      <c r="T123" s="125"/>
      <c r="U123" s="126"/>
    </row>
    <row r="124" spans="1:21" x14ac:dyDescent="0.25">
      <c r="A124" s="343">
        <v>317</v>
      </c>
      <c r="B124" s="13" t="s">
        <v>516</v>
      </c>
      <c r="C124" s="344">
        <v>2576</v>
      </c>
      <c r="D124" s="345">
        <v>21.5</v>
      </c>
      <c r="E124" s="14">
        <v>6119379.6900000004</v>
      </c>
      <c r="F124" s="14">
        <v>28462231.116279069</v>
      </c>
      <c r="G124" s="329">
        <v>0</v>
      </c>
      <c r="H124" s="346">
        <v>5683907.5539209303</v>
      </c>
      <c r="I124" s="14">
        <v>838697.8640620088</v>
      </c>
      <c r="J124" s="15">
        <v>0</v>
      </c>
      <c r="K124" s="15">
        <v>6522605.4179829387</v>
      </c>
      <c r="L124" s="15">
        <v>2532.0673206455508</v>
      </c>
      <c r="M124" s="38">
        <v>1534.632679354449</v>
      </c>
      <c r="N124" s="347">
        <v>0</v>
      </c>
      <c r="O124" s="348">
        <v>0</v>
      </c>
      <c r="P124" s="371">
        <v>1227.7061434835593</v>
      </c>
      <c r="Q124" s="370">
        <v>3162571.0256136488</v>
      </c>
      <c r="S124" s="124"/>
      <c r="T124" s="125"/>
      <c r="U124" s="126"/>
    </row>
    <row r="125" spans="1:21" x14ac:dyDescent="0.25">
      <c r="A125" s="343">
        <v>320</v>
      </c>
      <c r="B125" s="13" t="s">
        <v>517</v>
      </c>
      <c r="C125" s="344">
        <v>7274</v>
      </c>
      <c r="D125" s="345">
        <v>21.5</v>
      </c>
      <c r="E125" s="14">
        <v>23979440.059999999</v>
      </c>
      <c r="F125" s="14">
        <v>111532279.34883721</v>
      </c>
      <c r="G125" s="329">
        <v>0</v>
      </c>
      <c r="H125" s="346">
        <v>22272996.185962789</v>
      </c>
      <c r="I125" s="14">
        <v>1639731.3909815541</v>
      </c>
      <c r="J125" s="15">
        <v>0</v>
      </c>
      <c r="K125" s="15">
        <v>23912727.576944344</v>
      </c>
      <c r="L125" s="15">
        <v>3287.4247424999098</v>
      </c>
      <c r="M125" s="38">
        <v>779.27525750008999</v>
      </c>
      <c r="N125" s="347">
        <v>0</v>
      </c>
      <c r="O125" s="348">
        <v>0</v>
      </c>
      <c r="P125" s="371">
        <v>623.42020600007208</v>
      </c>
      <c r="Q125" s="370">
        <v>4534758.5784445247</v>
      </c>
      <c r="S125" s="124"/>
      <c r="T125" s="125"/>
      <c r="U125" s="126"/>
    </row>
    <row r="126" spans="1:21" x14ac:dyDescent="0.25">
      <c r="A126" s="343">
        <v>322</v>
      </c>
      <c r="B126" s="13" t="s">
        <v>132</v>
      </c>
      <c r="C126" s="344">
        <v>6640</v>
      </c>
      <c r="D126" s="345">
        <v>19.75</v>
      </c>
      <c r="E126" s="14">
        <v>18798906.710000001</v>
      </c>
      <c r="F126" s="14">
        <v>95184337.772151902</v>
      </c>
      <c r="G126" s="329">
        <v>0</v>
      </c>
      <c r="H126" s="346">
        <v>19008312.253098734</v>
      </c>
      <c r="I126" s="14">
        <v>1482052.2186270258</v>
      </c>
      <c r="J126" s="15">
        <v>0</v>
      </c>
      <c r="K126" s="15">
        <v>20490364.471725758</v>
      </c>
      <c r="L126" s="15">
        <v>3085.8982638141201</v>
      </c>
      <c r="M126" s="38">
        <v>980.80173618587969</v>
      </c>
      <c r="N126" s="347">
        <v>0</v>
      </c>
      <c r="O126" s="348">
        <v>0</v>
      </c>
      <c r="P126" s="371">
        <v>784.64138894870382</v>
      </c>
      <c r="Q126" s="370">
        <v>5210018.8226193935</v>
      </c>
      <c r="S126" s="124"/>
      <c r="T126" s="125"/>
      <c r="U126" s="126"/>
    </row>
    <row r="127" spans="1:21" x14ac:dyDescent="0.25">
      <c r="A127" s="343">
        <v>398</v>
      </c>
      <c r="B127" s="13" t="s">
        <v>518</v>
      </c>
      <c r="C127" s="344">
        <v>119823</v>
      </c>
      <c r="D127" s="345">
        <v>20.75</v>
      </c>
      <c r="E127" s="14">
        <v>424130390.50999999</v>
      </c>
      <c r="F127" s="14">
        <v>2044001881.9759035</v>
      </c>
      <c r="G127" s="329">
        <v>0</v>
      </c>
      <c r="H127" s="346">
        <v>408187175.83058792</v>
      </c>
      <c r="I127" s="14">
        <v>38263679.440428533</v>
      </c>
      <c r="J127" s="15">
        <v>0</v>
      </c>
      <c r="K127" s="15">
        <v>446450855.27101648</v>
      </c>
      <c r="L127" s="15">
        <v>3725.9195252248442</v>
      </c>
      <c r="M127" s="38">
        <v>340.78047477515565</v>
      </c>
      <c r="N127" s="347">
        <v>0</v>
      </c>
      <c r="O127" s="348">
        <v>0</v>
      </c>
      <c r="P127" s="371">
        <v>272.62437982012455</v>
      </c>
      <c r="Q127" s="370">
        <v>32666671.063186783</v>
      </c>
      <c r="S127" s="124"/>
      <c r="T127" s="125"/>
      <c r="U127" s="126"/>
    </row>
    <row r="128" spans="1:21" x14ac:dyDescent="0.25">
      <c r="A128" s="343">
        <v>399</v>
      </c>
      <c r="B128" s="13" t="s">
        <v>519</v>
      </c>
      <c r="C128" s="344">
        <v>8017</v>
      </c>
      <c r="D128" s="345">
        <v>21.75</v>
      </c>
      <c r="E128" s="14">
        <v>29103308.34</v>
      </c>
      <c r="F128" s="14">
        <v>133808314.20689656</v>
      </c>
      <c r="G128" s="329">
        <v>0</v>
      </c>
      <c r="H128" s="346">
        <v>26721520.347117241</v>
      </c>
      <c r="I128" s="14">
        <v>1231557.176739584</v>
      </c>
      <c r="J128" s="15">
        <v>0</v>
      </c>
      <c r="K128" s="15">
        <v>27953077.523856826</v>
      </c>
      <c r="L128" s="15">
        <v>3486.7253990092086</v>
      </c>
      <c r="M128" s="38">
        <v>579.97460099079126</v>
      </c>
      <c r="N128" s="347">
        <v>0</v>
      </c>
      <c r="O128" s="348">
        <v>0</v>
      </c>
      <c r="P128" s="371">
        <v>463.97968079263302</v>
      </c>
      <c r="Q128" s="370">
        <v>3719725.1009145388</v>
      </c>
      <c r="S128" s="124"/>
      <c r="T128" s="125"/>
      <c r="U128" s="126"/>
    </row>
    <row r="129" spans="1:21" x14ac:dyDescent="0.25">
      <c r="A129" s="343">
        <v>400</v>
      </c>
      <c r="B129" s="13" t="s">
        <v>520</v>
      </c>
      <c r="C129" s="344">
        <v>8588</v>
      </c>
      <c r="D129" s="345">
        <v>20.75</v>
      </c>
      <c r="E129" s="14">
        <v>26678200.379999999</v>
      </c>
      <c r="F129" s="14">
        <v>128569640.38554217</v>
      </c>
      <c r="G129" s="329">
        <v>0</v>
      </c>
      <c r="H129" s="346">
        <v>25675357.184992768</v>
      </c>
      <c r="I129" s="14">
        <v>2473619.2421999159</v>
      </c>
      <c r="J129" s="15">
        <v>0</v>
      </c>
      <c r="K129" s="15">
        <v>28148976.427192684</v>
      </c>
      <c r="L129" s="15">
        <v>3277.7103431756736</v>
      </c>
      <c r="M129" s="38">
        <v>788.98965682432618</v>
      </c>
      <c r="N129" s="347">
        <v>0</v>
      </c>
      <c r="O129" s="348">
        <v>0</v>
      </c>
      <c r="P129" s="371">
        <v>631.19172545946094</v>
      </c>
      <c r="Q129" s="370">
        <v>5420674.5382458502</v>
      </c>
      <c r="S129" s="124"/>
      <c r="T129" s="125"/>
      <c r="U129" s="126"/>
    </row>
    <row r="130" spans="1:21" x14ac:dyDescent="0.25">
      <c r="A130" s="343">
        <v>402</v>
      </c>
      <c r="B130" s="13" t="s">
        <v>521</v>
      </c>
      <c r="C130" s="344">
        <v>9485</v>
      </c>
      <c r="D130" s="345">
        <v>21.25</v>
      </c>
      <c r="E130" s="14">
        <v>27058748.579999998</v>
      </c>
      <c r="F130" s="14">
        <v>127335287.43529412</v>
      </c>
      <c r="G130" s="329">
        <v>0</v>
      </c>
      <c r="H130" s="346">
        <v>25428856.900828235</v>
      </c>
      <c r="I130" s="14">
        <v>2242983.5864819577</v>
      </c>
      <c r="J130" s="15">
        <v>0</v>
      </c>
      <c r="K130" s="15">
        <v>27671840.487310193</v>
      </c>
      <c r="L130" s="15">
        <v>2917.4317856942744</v>
      </c>
      <c r="M130" s="38">
        <v>1149.2682143057255</v>
      </c>
      <c r="N130" s="347">
        <v>0</v>
      </c>
      <c r="O130" s="348">
        <v>0</v>
      </c>
      <c r="P130" s="371">
        <v>919.41457144458036</v>
      </c>
      <c r="Q130" s="370">
        <v>8720647.2101518456</v>
      </c>
      <c r="S130" s="124"/>
      <c r="T130" s="125"/>
      <c r="U130" s="126"/>
    </row>
    <row r="131" spans="1:21" x14ac:dyDescent="0.25">
      <c r="A131" s="343">
        <v>403</v>
      </c>
      <c r="B131" s="13" t="s">
        <v>522</v>
      </c>
      <c r="C131" s="344">
        <v>2996</v>
      </c>
      <c r="D131" s="345">
        <v>21.5</v>
      </c>
      <c r="E131" s="14">
        <v>8288745.5300000003</v>
      </c>
      <c r="F131" s="14">
        <v>38552304.790697671</v>
      </c>
      <c r="G131" s="329">
        <v>0</v>
      </c>
      <c r="H131" s="346">
        <v>7698895.2667023242</v>
      </c>
      <c r="I131" s="14">
        <v>743668.56592255866</v>
      </c>
      <c r="J131" s="15">
        <v>0</v>
      </c>
      <c r="K131" s="15">
        <v>8442563.8326248825</v>
      </c>
      <c r="L131" s="15">
        <v>2817.9452044809354</v>
      </c>
      <c r="M131" s="38">
        <v>1248.7547955190644</v>
      </c>
      <c r="N131" s="347">
        <v>0</v>
      </c>
      <c r="O131" s="348">
        <v>0</v>
      </c>
      <c r="P131" s="371">
        <v>999.0038364152515</v>
      </c>
      <c r="Q131" s="370">
        <v>2993015.4939000937</v>
      </c>
      <c r="S131" s="124"/>
      <c r="T131" s="125"/>
      <c r="U131" s="126"/>
    </row>
    <row r="132" spans="1:21" x14ac:dyDescent="0.25">
      <c r="A132" s="343">
        <v>405</v>
      </c>
      <c r="B132" s="13" t="s">
        <v>523</v>
      </c>
      <c r="C132" s="344">
        <v>72634</v>
      </c>
      <c r="D132" s="345">
        <v>21</v>
      </c>
      <c r="E132" s="14">
        <v>258826274.90000001</v>
      </c>
      <c r="F132" s="14">
        <v>1232506070.9523809</v>
      </c>
      <c r="G132" s="329">
        <v>0</v>
      </c>
      <c r="H132" s="346">
        <v>246131462.36919045</v>
      </c>
      <c r="I132" s="14">
        <v>30355655.968399234</v>
      </c>
      <c r="J132" s="15">
        <v>0</v>
      </c>
      <c r="K132" s="15">
        <v>276487118.33758968</v>
      </c>
      <c r="L132" s="15">
        <v>3806.5798157555646</v>
      </c>
      <c r="M132" s="38">
        <v>260.12018424443522</v>
      </c>
      <c r="N132" s="347">
        <v>0</v>
      </c>
      <c r="O132" s="348">
        <v>0</v>
      </c>
      <c r="P132" s="371">
        <v>208.0961473955482</v>
      </c>
      <c r="Q132" s="370">
        <v>15114855.569928247</v>
      </c>
      <c r="S132" s="124"/>
      <c r="T132" s="125"/>
      <c r="U132" s="126"/>
    </row>
    <row r="133" spans="1:21" x14ac:dyDescent="0.25">
      <c r="A133" s="343">
        <v>407</v>
      </c>
      <c r="B133" s="13" t="s">
        <v>524</v>
      </c>
      <c r="C133" s="344">
        <v>2606</v>
      </c>
      <c r="D133" s="345">
        <v>21</v>
      </c>
      <c r="E133" s="14">
        <v>7652170.1200000001</v>
      </c>
      <c r="F133" s="14">
        <v>36438905.333333336</v>
      </c>
      <c r="G133" s="329">
        <v>0</v>
      </c>
      <c r="H133" s="346">
        <v>7276849.3950666664</v>
      </c>
      <c r="I133" s="14">
        <v>734592.76913152682</v>
      </c>
      <c r="J133" s="15">
        <v>0</v>
      </c>
      <c r="K133" s="15">
        <v>8011442.1641981937</v>
      </c>
      <c r="L133" s="15">
        <v>3074.2295334605501</v>
      </c>
      <c r="M133" s="38">
        <v>992.47046653944972</v>
      </c>
      <c r="N133" s="347">
        <v>0</v>
      </c>
      <c r="O133" s="348">
        <v>0</v>
      </c>
      <c r="P133" s="371">
        <v>793.97637323155982</v>
      </c>
      <c r="Q133" s="370">
        <v>2069102.428641445</v>
      </c>
      <c r="S133" s="124"/>
      <c r="T133" s="125"/>
      <c r="U133" s="126"/>
    </row>
    <row r="134" spans="1:21" x14ac:dyDescent="0.25">
      <c r="A134" s="343">
        <v>408</v>
      </c>
      <c r="B134" s="13" t="s">
        <v>525</v>
      </c>
      <c r="C134" s="344">
        <v>14278</v>
      </c>
      <c r="D134" s="345">
        <v>21.5</v>
      </c>
      <c r="E134" s="14">
        <v>45678399.829999998</v>
      </c>
      <c r="F134" s="14">
        <v>212457673.62790698</v>
      </c>
      <c r="G134" s="329">
        <v>0</v>
      </c>
      <c r="H134" s="346">
        <v>42427797.42349302</v>
      </c>
      <c r="I134" s="14">
        <v>2718173.2919578068</v>
      </c>
      <c r="J134" s="15">
        <v>0</v>
      </c>
      <c r="K134" s="15">
        <v>45145970.715450823</v>
      </c>
      <c r="L134" s="15">
        <v>3161.9253897920453</v>
      </c>
      <c r="M134" s="38">
        <v>904.77461020795454</v>
      </c>
      <c r="N134" s="347">
        <v>0</v>
      </c>
      <c r="O134" s="348">
        <v>0</v>
      </c>
      <c r="P134" s="371">
        <v>723.81968816636368</v>
      </c>
      <c r="Q134" s="370">
        <v>10334697.507639341</v>
      </c>
      <c r="S134" s="124"/>
      <c r="T134" s="125"/>
      <c r="U134" s="126"/>
    </row>
    <row r="135" spans="1:21" x14ac:dyDescent="0.25">
      <c r="A135" s="343">
        <v>410</v>
      </c>
      <c r="B135" s="13" t="s">
        <v>526</v>
      </c>
      <c r="C135" s="344">
        <v>18903</v>
      </c>
      <c r="D135" s="345">
        <v>21.5</v>
      </c>
      <c r="E135" s="14">
        <v>63591003.789999999</v>
      </c>
      <c r="F135" s="14">
        <v>295772110.6511628</v>
      </c>
      <c r="G135" s="329">
        <v>0</v>
      </c>
      <c r="H135" s="346">
        <v>59065690.49703721</v>
      </c>
      <c r="I135" s="14">
        <v>3386907.2006944306</v>
      </c>
      <c r="J135" s="15">
        <v>0</v>
      </c>
      <c r="K135" s="15">
        <v>62452597.697731644</v>
      </c>
      <c r="L135" s="15">
        <v>3303.8458285844386</v>
      </c>
      <c r="M135" s="38">
        <v>762.85417141556127</v>
      </c>
      <c r="N135" s="347">
        <v>0</v>
      </c>
      <c r="O135" s="348">
        <v>0</v>
      </c>
      <c r="P135" s="371">
        <v>610.28333713244899</v>
      </c>
      <c r="Q135" s="370">
        <v>11536185.921814684</v>
      </c>
      <c r="S135" s="124"/>
      <c r="T135" s="125"/>
      <c r="U135" s="126"/>
    </row>
    <row r="136" spans="1:21" x14ac:dyDescent="0.25">
      <c r="A136" s="343">
        <v>416</v>
      </c>
      <c r="B136" s="13" t="s">
        <v>527</v>
      </c>
      <c r="C136" s="344">
        <v>2971</v>
      </c>
      <c r="D136" s="345">
        <v>22</v>
      </c>
      <c r="E136" s="14">
        <v>9996838.8000000007</v>
      </c>
      <c r="F136" s="14">
        <v>45440176.363636367</v>
      </c>
      <c r="G136" s="329">
        <v>0</v>
      </c>
      <c r="H136" s="346">
        <v>9074403.2198181823</v>
      </c>
      <c r="I136" s="14">
        <v>540207.14871096995</v>
      </c>
      <c r="J136" s="15">
        <v>0</v>
      </c>
      <c r="K136" s="15">
        <v>9614610.3685291521</v>
      </c>
      <c r="L136" s="15">
        <v>3236.1529345436393</v>
      </c>
      <c r="M136" s="38">
        <v>830.54706545636054</v>
      </c>
      <c r="N136" s="347">
        <v>0</v>
      </c>
      <c r="O136" s="348">
        <v>0</v>
      </c>
      <c r="P136" s="371">
        <v>664.43765236508852</v>
      </c>
      <c r="Q136" s="370">
        <v>1974044.2651766781</v>
      </c>
      <c r="S136" s="124"/>
      <c r="T136" s="125"/>
      <c r="U136" s="126"/>
    </row>
    <row r="137" spans="1:21" x14ac:dyDescent="0.25">
      <c r="A137" s="343">
        <v>418</v>
      </c>
      <c r="B137" s="13" t="s">
        <v>528</v>
      </c>
      <c r="C137" s="344">
        <v>23523</v>
      </c>
      <c r="D137" s="345">
        <v>20.5</v>
      </c>
      <c r="E137" s="14">
        <v>92198798.519999996</v>
      </c>
      <c r="F137" s="14">
        <v>449750236.68292683</v>
      </c>
      <c r="G137" s="329">
        <v>0</v>
      </c>
      <c r="H137" s="346">
        <v>89815122.26558049</v>
      </c>
      <c r="I137" s="14">
        <v>5672892.0339283058</v>
      </c>
      <c r="J137" s="15">
        <v>0</v>
      </c>
      <c r="K137" s="15">
        <v>95488014.299508795</v>
      </c>
      <c r="L137" s="15">
        <v>4059.3467797265994</v>
      </c>
      <c r="M137" s="38">
        <v>7.3532202734004386</v>
      </c>
      <c r="N137" s="347">
        <v>0</v>
      </c>
      <c r="O137" s="348">
        <v>0</v>
      </c>
      <c r="P137" s="371">
        <v>5.8825762187203514</v>
      </c>
      <c r="Q137" s="370">
        <v>138375.84039295884</v>
      </c>
      <c r="S137" s="124"/>
      <c r="T137" s="125"/>
      <c r="U137" s="126"/>
    </row>
    <row r="138" spans="1:21" x14ac:dyDescent="0.25">
      <c r="A138" s="343">
        <v>420</v>
      </c>
      <c r="B138" s="13" t="s">
        <v>529</v>
      </c>
      <c r="C138" s="344">
        <v>9454</v>
      </c>
      <c r="D138" s="345">
        <v>21</v>
      </c>
      <c r="E138" s="14">
        <v>30546194.75</v>
      </c>
      <c r="F138" s="14">
        <v>145458070.23809522</v>
      </c>
      <c r="G138" s="329">
        <v>0</v>
      </c>
      <c r="H138" s="346">
        <v>29047976.626547616</v>
      </c>
      <c r="I138" s="14">
        <v>3761007.1397486818</v>
      </c>
      <c r="J138" s="15">
        <v>0</v>
      </c>
      <c r="K138" s="15">
        <v>32808983.766296297</v>
      </c>
      <c r="L138" s="15">
        <v>3470.381189580738</v>
      </c>
      <c r="M138" s="38">
        <v>596.31881041926181</v>
      </c>
      <c r="N138" s="347">
        <v>0</v>
      </c>
      <c r="O138" s="348">
        <v>0</v>
      </c>
      <c r="P138" s="371">
        <v>477.05504833540948</v>
      </c>
      <c r="Q138" s="370">
        <v>4510078.4269629614</v>
      </c>
      <c r="S138" s="124"/>
      <c r="T138" s="125"/>
      <c r="U138" s="126"/>
    </row>
    <row r="139" spans="1:21" x14ac:dyDescent="0.25">
      <c r="A139" s="343">
        <v>421</v>
      </c>
      <c r="B139" s="13" t="s">
        <v>530</v>
      </c>
      <c r="C139" s="344">
        <v>719</v>
      </c>
      <c r="D139" s="345">
        <v>21</v>
      </c>
      <c r="E139" s="14">
        <v>1889866.83</v>
      </c>
      <c r="F139" s="14">
        <v>8999365.8571428563</v>
      </c>
      <c r="G139" s="329">
        <v>0</v>
      </c>
      <c r="H139" s="346">
        <v>1797173.3616714282</v>
      </c>
      <c r="I139" s="14">
        <v>530188.25292815734</v>
      </c>
      <c r="J139" s="15">
        <v>0</v>
      </c>
      <c r="K139" s="15">
        <v>2327361.6145995855</v>
      </c>
      <c r="L139" s="15">
        <v>3236.9424403332205</v>
      </c>
      <c r="M139" s="38">
        <v>829.75755966677934</v>
      </c>
      <c r="N139" s="347">
        <v>0</v>
      </c>
      <c r="O139" s="348">
        <v>0</v>
      </c>
      <c r="P139" s="371">
        <v>663.8060477334235</v>
      </c>
      <c r="Q139" s="370">
        <v>477276.54832033149</v>
      </c>
      <c r="S139" s="124"/>
      <c r="T139" s="125"/>
      <c r="U139" s="126"/>
    </row>
    <row r="140" spans="1:21" x14ac:dyDescent="0.25">
      <c r="A140" s="343">
        <v>422</v>
      </c>
      <c r="B140" s="13" t="s">
        <v>531</v>
      </c>
      <c r="C140" s="344">
        <v>10884</v>
      </c>
      <c r="D140" s="345">
        <v>21</v>
      </c>
      <c r="E140" s="14">
        <v>32153470.670000002</v>
      </c>
      <c r="F140" s="14">
        <v>153111765.09523809</v>
      </c>
      <c r="G140" s="329">
        <v>0</v>
      </c>
      <c r="H140" s="346">
        <v>30576419.489519045</v>
      </c>
      <c r="I140" s="14">
        <v>5493160.1520690843</v>
      </c>
      <c r="J140" s="15">
        <v>0</v>
      </c>
      <c r="K140" s="15">
        <v>36069579.641588129</v>
      </c>
      <c r="L140" s="15">
        <v>3314.0003345817831</v>
      </c>
      <c r="M140" s="38">
        <v>752.69966541821668</v>
      </c>
      <c r="N140" s="347">
        <v>0</v>
      </c>
      <c r="O140" s="348">
        <v>0</v>
      </c>
      <c r="P140" s="371">
        <v>602.15973233457339</v>
      </c>
      <c r="Q140" s="370">
        <v>6553906.5267294971</v>
      </c>
      <c r="S140" s="124"/>
      <c r="T140" s="125"/>
      <c r="U140" s="126"/>
    </row>
    <row r="141" spans="1:21" x14ac:dyDescent="0.25">
      <c r="A141" s="343">
        <v>423</v>
      </c>
      <c r="B141" s="13" t="s">
        <v>532</v>
      </c>
      <c r="C141" s="344">
        <v>19994</v>
      </c>
      <c r="D141" s="345">
        <v>19.5</v>
      </c>
      <c r="E141" s="14">
        <v>74780960.200000003</v>
      </c>
      <c r="F141" s="14">
        <v>383492103.58974361</v>
      </c>
      <c r="G141" s="329">
        <v>0</v>
      </c>
      <c r="H141" s="346">
        <v>76583373.086871803</v>
      </c>
      <c r="I141" s="14">
        <v>4576985.816116266</v>
      </c>
      <c r="J141" s="15">
        <v>0</v>
      </c>
      <c r="K141" s="15">
        <v>81160358.902988076</v>
      </c>
      <c r="L141" s="15">
        <v>4059.235715864163</v>
      </c>
      <c r="M141" s="38">
        <v>7.4642841358368059</v>
      </c>
      <c r="N141" s="347">
        <v>0</v>
      </c>
      <c r="O141" s="348">
        <v>0</v>
      </c>
      <c r="P141" s="371">
        <v>5.9714273086694449</v>
      </c>
      <c r="Q141" s="370">
        <v>119392.71760953688</v>
      </c>
      <c r="S141" s="124"/>
      <c r="T141" s="125"/>
      <c r="U141" s="126"/>
    </row>
    <row r="142" spans="1:21" x14ac:dyDescent="0.25">
      <c r="A142" s="343">
        <v>425</v>
      </c>
      <c r="B142" s="13" t="s">
        <v>533</v>
      </c>
      <c r="C142" s="344">
        <v>10191</v>
      </c>
      <c r="D142" s="345">
        <v>21.5</v>
      </c>
      <c r="E142" s="14">
        <v>33223487.280000001</v>
      </c>
      <c r="F142" s="14">
        <v>154527847.81395349</v>
      </c>
      <c r="G142" s="329">
        <v>0</v>
      </c>
      <c r="H142" s="346">
        <v>30859211.20844651</v>
      </c>
      <c r="I142" s="14">
        <v>1025468.9018363582</v>
      </c>
      <c r="J142" s="15">
        <v>0</v>
      </c>
      <c r="K142" s="15">
        <v>31884680.110282868</v>
      </c>
      <c r="L142" s="15">
        <v>3128.7096565874663</v>
      </c>
      <c r="M142" s="38">
        <v>937.99034341253355</v>
      </c>
      <c r="N142" s="347">
        <v>0</v>
      </c>
      <c r="O142" s="348">
        <v>0</v>
      </c>
      <c r="P142" s="371">
        <v>750.39227473002688</v>
      </c>
      <c r="Q142" s="370">
        <v>7647247.6717737038</v>
      </c>
      <c r="S142" s="124"/>
      <c r="T142" s="125"/>
      <c r="U142" s="126"/>
    </row>
    <row r="143" spans="1:21" x14ac:dyDescent="0.25">
      <c r="A143" s="343">
        <v>426</v>
      </c>
      <c r="B143" s="13" t="s">
        <v>534</v>
      </c>
      <c r="C143" s="344">
        <v>12084</v>
      </c>
      <c r="D143" s="345">
        <v>21.5</v>
      </c>
      <c r="E143" s="14">
        <v>38162290.100000001</v>
      </c>
      <c r="F143" s="14">
        <v>177499023.72093022</v>
      </c>
      <c r="G143" s="329">
        <v>0</v>
      </c>
      <c r="H143" s="346">
        <v>35446555.03706976</v>
      </c>
      <c r="I143" s="14">
        <v>1686584.5304056108</v>
      </c>
      <c r="J143" s="15">
        <v>0</v>
      </c>
      <c r="K143" s="15">
        <v>37133139.567475371</v>
      </c>
      <c r="L143" s="15">
        <v>3072.9178721843241</v>
      </c>
      <c r="M143" s="38">
        <v>993.78212781567572</v>
      </c>
      <c r="N143" s="347">
        <v>0</v>
      </c>
      <c r="O143" s="348">
        <v>0</v>
      </c>
      <c r="P143" s="371">
        <v>795.02570225254067</v>
      </c>
      <c r="Q143" s="370">
        <v>9607090.5860197023</v>
      </c>
      <c r="S143" s="124"/>
      <c r="T143" s="125"/>
      <c r="U143" s="126"/>
    </row>
    <row r="144" spans="1:21" x14ac:dyDescent="0.25">
      <c r="A144" s="343">
        <v>430</v>
      </c>
      <c r="B144" s="13" t="s">
        <v>535</v>
      </c>
      <c r="C144" s="344">
        <v>15875</v>
      </c>
      <c r="D144" s="345">
        <v>21</v>
      </c>
      <c r="E144" s="14">
        <v>48884875.700000003</v>
      </c>
      <c r="F144" s="14">
        <v>232785122.38095239</v>
      </c>
      <c r="G144" s="329">
        <v>0</v>
      </c>
      <c r="H144" s="346">
        <v>46487188.939476192</v>
      </c>
      <c r="I144" s="14">
        <v>4423394.4845031267</v>
      </c>
      <c r="J144" s="15">
        <v>0</v>
      </c>
      <c r="K144" s="15">
        <v>50910583.42397932</v>
      </c>
      <c r="L144" s="15">
        <v>3206.9658849750754</v>
      </c>
      <c r="M144" s="38">
        <v>859.73411502492445</v>
      </c>
      <c r="N144" s="347">
        <v>0</v>
      </c>
      <c r="O144" s="348">
        <v>0</v>
      </c>
      <c r="P144" s="371">
        <v>687.78729201993963</v>
      </c>
      <c r="Q144" s="370">
        <v>10918623.260816542</v>
      </c>
      <c r="S144" s="124"/>
      <c r="T144" s="125"/>
      <c r="U144" s="126"/>
    </row>
    <row r="145" spans="1:21" x14ac:dyDescent="0.25">
      <c r="A145" s="343">
        <v>433</v>
      </c>
      <c r="B145" s="13" t="s">
        <v>536</v>
      </c>
      <c r="C145" s="344">
        <v>7828</v>
      </c>
      <c r="D145" s="345">
        <v>21.5</v>
      </c>
      <c r="E145" s="14">
        <v>26479083.57</v>
      </c>
      <c r="F145" s="14">
        <v>123158528.23255815</v>
      </c>
      <c r="G145" s="329">
        <v>0</v>
      </c>
      <c r="H145" s="346">
        <v>24594758.088041861</v>
      </c>
      <c r="I145" s="14">
        <v>2076041.1992324195</v>
      </c>
      <c r="J145" s="15">
        <v>0</v>
      </c>
      <c r="K145" s="15">
        <v>26670799.287274279</v>
      </c>
      <c r="L145" s="15">
        <v>3407.1026171786252</v>
      </c>
      <c r="M145" s="38">
        <v>659.59738282137459</v>
      </c>
      <c r="N145" s="347">
        <v>0</v>
      </c>
      <c r="O145" s="348">
        <v>0</v>
      </c>
      <c r="P145" s="371">
        <v>527.67790625709972</v>
      </c>
      <c r="Q145" s="370">
        <v>4130662.6501805768</v>
      </c>
      <c r="S145" s="124"/>
      <c r="T145" s="125"/>
      <c r="U145" s="126"/>
    </row>
    <row r="146" spans="1:21" x14ac:dyDescent="0.25">
      <c r="A146" s="343">
        <v>434</v>
      </c>
      <c r="B146" s="13" t="s">
        <v>537</v>
      </c>
      <c r="C146" s="344">
        <v>14772</v>
      </c>
      <c r="D146" s="345">
        <v>20.25</v>
      </c>
      <c r="E146" s="14">
        <v>50158777.240000002</v>
      </c>
      <c r="F146" s="14">
        <v>247697665.38271606</v>
      </c>
      <c r="G146" s="329">
        <v>119988982</v>
      </c>
      <c r="H146" s="346">
        <v>49465223.776928395</v>
      </c>
      <c r="I146" s="14">
        <v>4068875.2309606555</v>
      </c>
      <c r="J146" s="15">
        <v>1859829.2209999999</v>
      </c>
      <c r="K146" s="15">
        <v>55393928.228889048</v>
      </c>
      <c r="L146" s="15">
        <v>3749.9274457682809</v>
      </c>
      <c r="M146" s="38">
        <v>316.77255423171891</v>
      </c>
      <c r="N146" s="347">
        <v>0</v>
      </c>
      <c r="O146" s="348">
        <v>0</v>
      </c>
      <c r="P146" s="371">
        <v>253.41804338537514</v>
      </c>
      <c r="Q146" s="370">
        <v>3743491.3368887617</v>
      </c>
      <c r="S146" s="124"/>
      <c r="T146" s="125"/>
      <c r="U146" s="126"/>
    </row>
    <row r="147" spans="1:21" x14ac:dyDescent="0.25">
      <c r="A147" s="343">
        <v>435</v>
      </c>
      <c r="B147" s="13" t="s">
        <v>538</v>
      </c>
      <c r="C147" s="344">
        <v>690</v>
      </c>
      <c r="D147" s="345">
        <v>18.5</v>
      </c>
      <c r="E147" s="14">
        <v>1845711.08</v>
      </c>
      <c r="F147" s="14">
        <v>9976816.6486486495</v>
      </c>
      <c r="G147" s="329">
        <v>0</v>
      </c>
      <c r="H147" s="346">
        <v>1992370.2847351353</v>
      </c>
      <c r="I147" s="14">
        <v>414030.62557490444</v>
      </c>
      <c r="J147" s="15">
        <v>0</v>
      </c>
      <c r="K147" s="15">
        <v>2406400.9103100398</v>
      </c>
      <c r="L147" s="15">
        <v>3487.5375511739708</v>
      </c>
      <c r="M147" s="38">
        <v>579.16244882602905</v>
      </c>
      <c r="N147" s="347">
        <v>0</v>
      </c>
      <c r="O147" s="348">
        <v>0</v>
      </c>
      <c r="P147" s="371">
        <v>463.32995906082328</v>
      </c>
      <c r="Q147" s="370">
        <v>319697.67175196804</v>
      </c>
      <c r="S147" s="124"/>
      <c r="T147" s="125"/>
      <c r="U147" s="126"/>
    </row>
    <row r="148" spans="1:21" x14ac:dyDescent="0.25">
      <c r="A148" s="343">
        <v>436</v>
      </c>
      <c r="B148" s="13" t="s">
        <v>539</v>
      </c>
      <c r="C148" s="344">
        <v>2020</v>
      </c>
      <c r="D148" s="345">
        <v>21</v>
      </c>
      <c r="E148" s="14">
        <v>5506764.4800000004</v>
      </c>
      <c r="F148" s="14">
        <v>26222688</v>
      </c>
      <c r="G148" s="329">
        <v>0</v>
      </c>
      <c r="H148" s="346">
        <v>5236670.7935999995</v>
      </c>
      <c r="I148" s="14">
        <v>204651.09464596439</v>
      </c>
      <c r="J148" s="15">
        <v>0</v>
      </c>
      <c r="K148" s="15">
        <v>5441321.8882459635</v>
      </c>
      <c r="L148" s="15">
        <v>2693.723707052457</v>
      </c>
      <c r="M148" s="38">
        <v>1372.9762929475428</v>
      </c>
      <c r="N148" s="347">
        <v>0</v>
      </c>
      <c r="O148" s="348">
        <v>0</v>
      </c>
      <c r="P148" s="371">
        <v>1098.3810343580342</v>
      </c>
      <c r="Q148" s="370">
        <v>2218729.6894032289</v>
      </c>
      <c r="S148" s="124"/>
      <c r="T148" s="125"/>
      <c r="U148" s="126"/>
    </row>
    <row r="149" spans="1:21" x14ac:dyDescent="0.25">
      <c r="A149" s="343">
        <v>440</v>
      </c>
      <c r="B149" s="13" t="s">
        <v>540</v>
      </c>
      <c r="C149" s="344">
        <v>5417</v>
      </c>
      <c r="D149" s="345">
        <v>19.5</v>
      </c>
      <c r="E149" s="14">
        <v>15378224.76</v>
      </c>
      <c r="F149" s="14">
        <v>78862691.076923072</v>
      </c>
      <c r="G149" s="329">
        <v>0</v>
      </c>
      <c r="H149" s="346">
        <v>15748879.408061536</v>
      </c>
      <c r="I149" s="14">
        <v>490401.76973288285</v>
      </c>
      <c r="J149" s="15">
        <v>0</v>
      </c>
      <c r="K149" s="15">
        <v>16239281.177794419</v>
      </c>
      <c r="L149" s="15">
        <v>2997.8366582599997</v>
      </c>
      <c r="M149" s="38">
        <v>1068.8633417400001</v>
      </c>
      <c r="N149" s="347">
        <v>0</v>
      </c>
      <c r="O149" s="348">
        <v>0</v>
      </c>
      <c r="P149" s="371">
        <v>855.0906733920001</v>
      </c>
      <c r="Q149" s="370">
        <v>4632026.1777644642</v>
      </c>
      <c r="S149" s="124"/>
      <c r="T149" s="125"/>
      <c r="U149" s="126"/>
    </row>
    <row r="150" spans="1:21" x14ac:dyDescent="0.25">
      <c r="A150" s="343">
        <v>441</v>
      </c>
      <c r="B150" s="13" t="s">
        <v>541</v>
      </c>
      <c r="C150" s="344">
        <v>4636</v>
      </c>
      <c r="D150" s="345">
        <v>20.5</v>
      </c>
      <c r="E150" s="14">
        <v>13912512.27</v>
      </c>
      <c r="F150" s="14">
        <v>67865913.512195125</v>
      </c>
      <c r="G150" s="329">
        <v>0</v>
      </c>
      <c r="H150" s="346">
        <v>13552822.928385366</v>
      </c>
      <c r="I150" s="14">
        <v>2693871.5652053785</v>
      </c>
      <c r="J150" s="15">
        <v>0</v>
      </c>
      <c r="K150" s="15">
        <v>16246694.493590744</v>
      </c>
      <c r="L150" s="15">
        <v>3504.4638683327748</v>
      </c>
      <c r="M150" s="38">
        <v>562.23613166722498</v>
      </c>
      <c r="N150" s="347">
        <v>0</v>
      </c>
      <c r="O150" s="348">
        <v>0</v>
      </c>
      <c r="P150" s="371">
        <v>449.78890533378001</v>
      </c>
      <c r="Q150" s="370">
        <v>2085221.3651274042</v>
      </c>
      <c r="S150" s="124"/>
      <c r="T150" s="125"/>
      <c r="U150" s="126"/>
    </row>
    <row r="151" spans="1:21" x14ac:dyDescent="0.25">
      <c r="A151" s="343">
        <v>444</v>
      </c>
      <c r="B151" s="13" t="s">
        <v>542</v>
      </c>
      <c r="C151" s="344">
        <v>45965</v>
      </c>
      <c r="D151" s="345">
        <v>20.5</v>
      </c>
      <c r="E151" s="14">
        <v>175988404.47</v>
      </c>
      <c r="F151" s="14">
        <v>858480021.804878</v>
      </c>
      <c r="G151" s="329">
        <v>0</v>
      </c>
      <c r="H151" s="346">
        <v>171438460.35443413</v>
      </c>
      <c r="I151" s="14">
        <v>9123584.7100251745</v>
      </c>
      <c r="J151" s="15">
        <v>0</v>
      </c>
      <c r="K151" s="15">
        <v>180562045.06445929</v>
      </c>
      <c r="L151" s="15">
        <v>3928.2507356566798</v>
      </c>
      <c r="M151" s="38">
        <v>138.44926434332001</v>
      </c>
      <c r="N151" s="347">
        <v>0</v>
      </c>
      <c r="O151" s="348">
        <v>0</v>
      </c>
      <c r="P151" s="371">
        <v>110.75941147465602</v>
      </c>
      <c r="Q151" s="370">
        <v>5091056.3484325642</v>
      </c>
      <c r="S151" s="124"/>
      <c r="T151" s="125"/>
      <c r="U151" s="126"/>
    </row>
    <row r="152" spans="1:21" x14ac:dyDescent="0.25">
      <c r="A152" s="343">
        <v>445</v>
      </c>
      <c r="B152" s="13" t="s">
        <v>158</v>
      </c>
      <c r="C152" s="344">
        <v>15132</v>
      </c>
      <c r="D152" s="345">
        <v>20</v>
      </c>
      <c r="E152" s="14">
        <v>57364970.789999999</v>
      </c>
      <c r="F152" s="14">
        <v>286824853.94999999</v>
      </c>
      <c r="G152" s="329">
        <v>0</v>
      </c>
      <c r="H152" s="346">
        <v>57278923.333814994</v>
      </c>
      <c r="I152" s="14">
        <v>3060722.514018469</v>
      </c>
      <c r="J152" s="15">
        <v>0</v>
      </c>
      <c r="K152" s="15">
        <v>60339645.847833462</v>
      </c>
      <c r="L152" s="15">
        <v>3987.552593697691</v>
      </c>
      <c r="M152" s="38">
        <v>79.147406302308809</v>
      </c>
      <c r="N152" s="347">
        <v>0</v>
      </c>
      <c r="O152" s="348">
        <v>0</v>
      </c>
      <c r="P152" s="371">
        <v>63.317925041847047</v>
      </c>
      <c r="Q152" s="370">
        <v>958126.84173322958</v>
      </c>
      <c r="S152" s="124"/>
      <c r="T152" s="125"/>
      <c r="U152" s="126"/>
    </row>
    <row r="153" spans="1:21" x14ac:dyDescent="0.25">
      <c r="A153" s="343">
        <v>475</v>
      </c>
      <c r="B153" s="13" t="s">
        <v>543</v>
      </c>
      <c r="C153" s="344">
        <v>5475</v>
      </c>
      <c r="D153" s="345">
        <v>21.5</v>
      </c>
      <c r="E153" s="14">
        <v>17910377.469999999</v>
      </c>
      <c r="F153" s="14">
        <v>83304081.255813956</v>
      </c>
      <c r="G153" s="329">
        <v>0</v>
      </c>
      <c r="H153" s="346">
        <v>16635825.026786046</v>
      </c>
      <c r="I153" s="14">
        <v>1352418.2821079586</v>
      </c>
      <c r="J153" s="15">
        <v>0</v>
      </c>
      <c r="K153" s="15">
        <v>17988243.308894005</v>
      </c>
      <c r="L153" s="15">
        <v>3285.5238920354345</v>
      </c>
      <c r="M153" s="38">
        <v>781.17610796456529</v>
      </c>
      <c r="N153" s="347">
        <v>0</v>
      </c>
      <c r="O153" s="348">
        <v>0</v>
      </c>
      <c r="P153" s="371">
        <v>624.94088637165225</v>
      </c>
      <c r="Q153" s="370">
        <v>3421551.352884796</v>
      </c>
      <c r="S153" s="124"/>
      <c r="T153" s="125"/>
      <c r="U153" s="126"/>
    </row>
    <row r="154" spans="1:21" x14ac:dyDescent="0.25">
      <c r="A154" s="343">
        <v>480</v>
      </c>
      <c r="B154" s="13" t="s">
        <v>544</v>
      </c>
      <c r="C154" s="344">
        <v>2013</v>
      </c>
      <c r="D154" s="345">
        <v>20.75</v>
      </c>
      <c r="E154" s="14">
        <v>6240564.2000000002</v>
      </c>
      <c r="F154" s="14">
        <v>30075008.192771085</v>
      </c>
      <c r="G154" s="329">
        <v>0</v>
      </c>
      <c r="H154" s="346">
        <v>6005979.1360963853</v>
      </c>
      <c r="I154" s="14">
        <v>375293.08291471744</v>
      </c>
      <c r="J154" s="15">
        <v>0</v>
      </c>
      <c r="K154" s="15">
        <v>6381272.2190111028</v>
      </c>
      <c r="L154" s="15">
        <v>3170.0309085996537</v>
      </c>
      <c r="M154" s="38">
        <v>896.66909140034613</v>
      </c>
      <c r="N154" s="347">
        <v>0</v>
      </c>
      <c r="O154" s="348">
        <v>0</v>
      </c>
      <c r="P154" s="371">
        <v>717.33527312027695</v>
      </c>
      <c r="Q154" s="370">
        <v>1443995.9047911174</v>
      </c>
      <c r="S154" s="124"/>
      <c r="T154" s="125"/>
      <c r="U154" s="126"/>
    </row>
    <row r="155" spans="1:21" x14ac:dyDescent="0.25">
      <c r="A155" s="343">
        <v>481</v>
      </c>
      <c r="B155" s="13" t="s">
        <v>545</v>
      </c>
      <c r="C155" s="344">
        <v>9534</v>
      </c>
      <c r="D155" s="345">
        <v>20.75</v>
      </c>
      <c r="E155" s="14">
        <v>38517398.590000004</v>
      </c>
      <c r="F155" s="14">
        <v>185626017.30120483</v>
      </c>
      <c r="G155" s="329">
        <v>0</v>
      </c>
      <c r="H155" s="346">
        <v>37069515.655050606</v>
      </c>
      <c r="I155" s="14">
        <v>2150537.0068752547</v>
      </c>
      <c r="J155" s="15">
        <v>0</v>
      </c>
      <c r="K155" s="15">
        <v>39220052.66192586</v>
      </c>
      <c r="L155" s="15">
        <v>4113.7038663652047</v>
      </c>
      <c r="M155" s="38">
        <v>-47.003866365204885</v>
      </c>
      <c r="N155" s="347">
        <v>3.8502298614161017</v>
      </c>
      <c r="O155" s="348">
        <v>0.33850229861416103</v>
      </c>
      <c r="P155" s="371">
        <v>-15.910916808374704</v>
      </c>
      <c r="Q155" s="370">
        <v>-151694.68085104442</v>
      </c>
      <c r="S155" s="124"/>
      <c r="T155" s="125"/>
      <c r="U155" s="126"/>
    </row>
    <row r="156" spans="1:21" x14ac:dyDescent="0.25">
      <c r="A156" s="343">
        <v>483</v>
      </c>
      <c r="B156" s="13" t="s">
        <v>546</v>
      </c>
      <c r="C156" s="344">
        <v>1089</v>
      </c>
      <c r="D156" s="345">
        <v>22</v>
      </c>
      <c r="E156" s="14">
        <v>2422030.83</v>
      </c>
      <c r="F156" s="14">
        <v>11009231.045454545</v>
      </c>
      <c r="G156" s="329">
        <v>0</v>
      </c>
      <c r="H156" s="346">
        <v>2198543.4397772723</v>
      </c>
      <c r="I156" s="14">
        <v>165262.0949757726</v>
      </c>
      <c r="J156" s="15">
        <v>0</v>
      </c>
      <c r="K156" s="15">
        <v>2363805.5347530451</v>
      </c>
      <c r="L156" s="15">
        <v>2170.620325760372</v>
      </c>
      <c r="M156" s="38">
        <v>1896.0796742396278</v>
      </c>
      <c r="N156" s="347">
        <v>0</v>
      </c>
      <c r="O156" s="348">
        <v>0</v>
      </c>
      <c r="P156" s="371">
        <v>1516.8637393917024</v>
      </c>
      <c r="Q156" s="370">
        <v>1651864.612197564</v>
      </c>
      <c r="S156" s="124"/>
      <c r="T156" s="125"/>
      <c r="U156" s="126"/>
    </row>
    <row r="157" spans="1:21" x14ac:dyDescent="0.25">
      <c r="A157" s="343">
        <v>484</v>
      </c>
      <c r="B157" s="13" t="s">
        <v>547</v>
      </c>
      <c r="C157" s="344">
        <v>3067</v>
      </c>
      <c r="D157" s="345">
        <v>20.5</v>
      </c>
      <c r="E157" s="14">
        <v>8279785</v>
      </c>
      <c r="F157" s="14">
        <v>40389195.121951222</v>
      </c>
      <c r="G157" s="329">
        <v>0</v>
      </c>
      <c r="H157" s="346">
        <v>8065722.2658536583</v>
      </c>
      <c r="I157" s="14">
        <v>2528933.6966166357</v>
      </c>
      <c r="J157" s="15">
        <v>0</v>
      </c>
      <c r="K157" s="15">
        <v>10594655.962470293</v>
      </c>
      <c r="L157" s="15">
        <v>3454.4036395403627</v>
      </c>
      <c r="M157" s="38">
        <v>612.29636045963707</v>
      </c>
      <c r="N157" s="347">
        <v>0</v>
      </c>
      <c r="O157" s="348">
        <v>0</v>
      </c>
      <c r="P157" s="371">
        <v>489.83708836770967</v>
      </c>
      <c r="Q157" s="370">
        <v>1502330.3500237656</v>
      </c>
      <c r="S157" s="124"/>
      <c r="T157" s="125"/>
      <c r="U157" s="126"/>
    </row>
    <row r="158" spans="1:21" x14ac:dyDescent="0.25">
      <c r="A158" s="343">
        <v>489</v>
      </c>
      <c r="B158" s="13" t="s">
        <v>548</v>
      </c>
      <c r="C158" s="344">
        <v>1857</v>
      </c>
      <c r="D158" s="345">
        <v>20.5</v>
      </c>
      <c r="E158" s="14">
        <v>4567124.26</v>
      </c>
      <c r="F158" s="14">
        <v>22278654.926829267</v>
      </c>
      <c r="G158" s="329">
        <v>0</v>
      </c>
      <c r="H158" s="346">
        <v>4449047.388887804</v>
      </c>
      <c r="I158" s="14">
        <v>1006876.6099506124</v>
      </c>
      <c r="J158" s="15">
        <v>0</v>
      </c>
      <c r="K158" s="15">
        <v>5455923.9988384163</v>
      </c>
      <c r="L158" s="15">
        <v>2938.031232546266</v>
      </c>
      <c r="M158" s="38">
        <v>1128.6687674537338</v>
      </c>
      <c r="N158" s="347">
        <v>0</v>
      </c>
      <c r="O158" s="348">
        <v>0</v>
      </c>
      <c r="P158" s="371">
        <v>902.93501396298711</v>
      </c>
      <c r="Q158" s="370">
        <v>1676750.320929267</v>
      </c>
      <c r="S158" s="124"/>
      <c r="T158" s="125"/>
      <c r="U158" s="126"/>
    </row>
    <row r="159" spans="1:21" x14ac:dyDescent="0.25">
      <c r="A159" s="343">
        <v>491</v>
      </c>
      <c r="B159" s="13" t="s">
        <v>549</v>
      </c>
      <c r="C159" s="344">
        <v>53134</v>
      </c>
      <c r="D159" s="345">
        <v>22</v>
      </c>
      <c r="E159" s="14">
        <v>187698867.09</v>
      </c>
      <c r="F159" s="14">
        <v>853176668.59090912</v>
      </c>
      <c r="G159" s="329">
        <v>0</v>
      </c>
      <c r="H159" s="346">
        <v>170379380.71760455</v>
      </c>
      <c r="I159" s="14">
        <v>20253520.433677197</v>
      </c>
      <c r="J159" s="15">
        <v>0</v>
      </c>
      <c r="K159" s="15">
        <v>190632901.15128174</v>
      </c>
      <c r="L159" s="15">
        <v>3587.7762101720509</v>
      </c>
      <c r="M159" s="38">
        <v>478.92378982794889</v>
      </c>
      <c r="N159" s="347">
        <v>0</v>
      </c>
      <c r="O159" s="348">
        <v>0</v>
      </c>
      <c r="P159" s="371">
        <v>383.13903186235916</v>
      </c>
      <c r="Q159" s="370">
        <v>20357709.318974592</v>
      </c>
      <c r="S159" s="124"/>
      <c r="T159" s="125"/>
      <c r="U159" s="126"/>
    </row>
    <row r="160" spans="1:21" x14ac:dyDescent="0.25">
      <c r="A160" s="343">
        <v>494</v>
      </c>
      <c r="B160" s="13" t="s">
        <v>550</v>
      </c>
      <c r="C160" s="344">
        <v>8908</v>
      </c>
      <c r="D160" s="345">
        <v>21</v>
      </c>
      <c r="E160" s="14">
        <v>26551488.010000002</v>
      </c>
      <c r="F160" s="14">
        <v>126435657.19047619</v>
      </c>
      <c r="G160" s="329">
        <v>0</v>
      </c>
      <c r="H160" s="346">
        <v>25249200.740938094</v>
      </c>
      <c r="I160" s="14">
        <v>947963.08087131218</v>
      </c>
      <c r="J160" s="15">
        <v>0</v>
      </c>
      <c r="K160" s="15">
        <v>26197163.821809407</v>
      </c>
      <c r="L160" s="15">
        <v>2940.8580850706562</v>
      </c>
      <c r="M160" s="38">
        <v>1125.8419149293436</v>
      </c>
      <c r="N160" s="347">
        <v>0</v>
      </c>
      <c r="O160" s="348">
        <v>0</v>
      </c>
      <c r="P160" s="371">
        <v>900.67353194347493</v>
      </c>
      <c r="Q160" s="370">
        <v>8023199.8225524742</v>
      </c>
      <c r="S160" s="124"/>
      <c r="T160" s="125"/>
      <c r="U160" s="126"/>
    </row>
    <row r="161" spans="1:21" x14ac:dyDescent="0.25">
      <c r="A161" s="343">
        <v>495</v>
      </c>
      <c r="B161" s="13" t="s">
        <v>551</v>
      </c>
      <c r="C161" s="344">
        <v>1566</v>
      </c>
      <c r="D161" s="345">
        <v>22</v>
      </c>
      <c r="E161" s="14">
        <v>4095716.56</v>
      </c>
      <c r="F161" s="14">
        <v>18616893.454545453</v>
      </c>
      <c r="G161" s="329">
        <v>0</v>
      </c>
      <c r="H161" s="346">
        <v>3717793.622872727</v>
      </c>
      <c r="I161" s="14">
        <v>1546601.2321497377</v>
      </c>
      <c r="J161" s="15">
        <v>0</v>
      </c>
      <c r="K161" s="15">
        <v>5264394.8550224649</v>
      </c>
      <c r="L161" s="15">
        <v>3361.6825383285218</v>
      </c>
      <c r="M161" s="38">
        <v>705.01746167147803</v>
      </c>
      <c r="N161" s="347">
        <v>0</v>
      </c>
      <c r="O161" s="348">
        <v>0</v>
      </c>
      <c r="P161" s="371">
        <v>564.0139693371824</v>
      </c>
      <c r="Q161" s="370">
        <v>883245.87598202762</v>
      </c>
      <c r="S161" s="124"/>
      <c r="T161" s="125"/>
      <c r="U161" s="126"/>
    </row>
    <row r="162" spans="1:21" x14ac:dyDescent="0.25">
      <c r="A162" s="343">
        <v>498</v>
      </c>
      <c r="B162" s="13" t="s">
        <v>552</v>
      </c>
      <c r="C162" s="344">
        <v>2308</v>
      </c>
      <c r="D162" s="345">
        <v>21.5</v>
      </c>
      <c r="E162" s="14">
        <v>7678475</v>
      </c>
      <c r="F162" s="14">
        <v>35713837.209302329</v>
      </c>
      <c r="G162" s="329">
        <v>0</v>
      </c>
      <c r="H162" s="346">
        <v>7132053.2906976743</v>
      </c>
      <c r="I162" s="14">
        <v>1271849.9892391935</v>
      </c>
      <c r="J162" s="15">
        <v>0</v>
      </c>
      <c r="K162" s="15">
        <v>8403903.2799368687</v>
      </c>
      <c r="L162" s="15">
        <v>3641.2059271823523</v>
      </c>
      <c r="M162" s="38">
        <v>425.49407281764752</v>
      </c>
      <c r="N162" s="347">
        <v>0</v>
      </c>
      <c r="O162" s="348">
        <v>0</v>
      </c>
      <c r="P162" s="371">
        <v>340.39525825411806</v>
      </c>
      <c r="Q162" s="370">
        <v>785632.25605050451</v>
      </c>
      <c r="S162" s="124"/>
      <c r="T162" s="125"/>
      <c r="U162" s="126"/>
    </row>
    <row r="163" spans="1:21" x14ac:dyDescent="0.25">
      <c r="A163" s="298">
        <v>499</v>
      </c>
      <c r="B163" s="40" t="s">
        <v>553</v>
      </c>
      <c r="C163" s="344">
        <v>19448</v>
      </c>
      <c r="D163" s="345">
        <v>20.75</v>
      </c>
      <c r="E163" s="15">
        <v>72391186.859999999</v>
      </c>
      <c r="F163" s="14">
        <v>348873189.68674701</v>
      </c>
      <c r="G163" s="349">
        <v>0</v>
      </c>
      <c r="H163" s="346">
        <v>69669975.980443373</v>
      </c>
      <c r="I163" s="14">
        <v>3576265.3478079089</v>
      </c>
      <c r="J163" s="15">
        <v>0</v>
      </c>
      <c r="K163" s="15">
        <v>73246241.328251287</v>
      </c>
      <c r="L163" s="15">
        <v>3766.2608663230812</v>
      </c>
      <c r="M163" s="38">
        <v>300.43913367691857</v>
      </c>
      <c r="N163" s="347">
        <v>0</v>
      </c>
      <c r="O163" s="348">
        <v>0</v>
      </c>
      <c r="P163" s="371">
        <v>240.35130694153486</v>
      </c>
      <c r="Q163" s="370">
        <v>4674352.2173989695</v>
      </c>
      <c r="S163" s="124"/>
      <c r="T163" s="125"/>
      <c r="U163" s="126"/>
    </row>
    <row r="164" spans="1:21" x14ac:dyDescent="0.25">
      <c r="A164" s="343">
        <v>500</v>
      </c>
      <c r="B164" s="13" t="s">
        <v>554</v>
      </c>
      <c r="C164" s="344">
        <v>10164</v>
      </c>
      <c r="D164" s="345">
        <v>19.5</v>
      </c>
      <c r="E164" s="14">
        <v>37534237.539999999</v>
      </c>
      <c r="F164" s="14">
        <v>192483269.43589744</v>
      </c>
      <c r="G164" s="329">
        <v>0</v>
      </c>
      <c r="H164" s="346">
        <v>38438908.90634872</v>
      </c>
      <c r="I164" s="14">
        <v>2371390.1770697958</v>
      </c>
      <c r="J164" s="15">
        <v>0</v>
      </c>
      <c r="K164" s="15">
        <v>40810299.083418518</v>
      </c>
      <c r="L164" s="15">
        <v>4015.1809409109128</v>
      </c>
      <c r="M164" s="38">
        <v>51.519059089087023</v>
      </c>
      <c r="N164" s="347">
        <v>0</v>
      </c>
      <c r="O164" s="348">
        <v>0</v>
      </c>
      <c r="P164" s="371">
        <v>41.215247271269618</v>
      </c>
      <c r="Q164" s="370">
        <v>418911.77326518437</v>
      </c>
      <c r="S164" s="124"/>
      <c r="T164" s="125"/>
      <c r="U164" s="126"/>
    </row>
    <row r="165" spans="1:21" x14ac:dyDescent="0.25">
      <c r="A165" s="343">
        <v>503</v>
      </c>
      <c r="B165" s="13" t="s">
        <v>555</v>
      </c>
      <c r="C165" s="344">
        <v>7654</v>
      </c>
      <c r="D165" s="345">
        <v>21.25</v>
      </c>
      <c r="E165" s="14">
        <v>25994352.399999999</v>
      </c>
      <c r="F165" s="14">
        <v>122326364.23529412</v>
      </c>
      <c r="G165" s="329">
        <v>0</v>
      </c>
      <c r="H165" s="346">
        <v>24428574.937788233</v>
      </c>
      <c r="I165" s="14">
        <v>1309044.741193885</v>
      </c>
      <c r="J165" s="15">
        <v>0</v>
      </c>
      <c r="K165" s="15">
        <v>25737619.678982116</v>
      </c>
      <c r="L165" s="15">
        <v>3362.6364879778048</v>
      </c>
      <c r="M165" s="38">
        <v>704.06351202219503</v>
      </c>
      <c r="N165" s="347">
        <v>0</v>
      </c>
      <c r="O165" s="348">
        <v>0</v>
      </c>
      <c r="P165" s="371">
        <v>563.25080961775609</v>
      </c>
      <c r="Q165" s="370">
        <v>4311121.6968143051</v>
      </c>
      <c r="S165" s="124"/>
      <c r="T165" s="125"/>
      <c r="U165" s="126"/>
    </row>
    <row r="166" spans="1:21" x14ac:dyDescent="0.25">
      <c r="A166" s="343">
        <v>504</v>
      </c>
      <c r="B166" s="13" t="s">
        <v>556</v>
      </c>
      <c r="C166" s="344">
        <v>1882</v>
      </c>
      <c r="D166" s="345">
        <v>21.5</v>
      </c>
      <c r="E166" s="14">
        <v>5866564.3600000003</v>
      </c>
      <c r="F166" s="14">
        <v>27286345.860465117</v>
      </c>
      <c r="G166" s="329">
        <v>0</v>
      </c>
      <c r="H166" s="346">
        <v>5449083.2683348833</v>
      </c>
      <c r="I166" s="14">
        <v>586692.38477925246</v>
      </c>
      <c r="J166" s="15">
        <v>0</v>
      </c>
      <c r="K166" s="15">
        <v>6035775.6531141354</v>
      </c>
      <c r="L166" s="15">
        <v>3207.1071483071919</v>
      </c>
      <c r="M166" s="38">
        <v>859.59285169280793</v>
      </c>
      <c r="N166" s="347">
        <v>0</v>
      </c>
      <c r="O166" s="348">
        <v>0</v>
      </c>
      <c r="P166" s="371">
        <v>687.67428135424643</v>
      </c>
      <c r="Q166" s="370">
        <v>1294202.9975086919</v>
      </c>
      <c r="S166" s="124"/>
      <c r="T166" s="125"/>
      <c r="U166" s="126"/>
    </row>
    <row r="167" spans="1:21" x14ac:dyDescent="0.25">
      <c r="A167" s="343">
        <v>505</v>
      </c>
      <c r="B167" s="13" t="s">
        <v>557</v>
      </c>
      <c r="C167" s="344">
        <v>20721</v>
      </c>
      <c r="D167" s="345">
        <v>20.5</v>
      </c>
      <c r="E167" s="14">
        <v>76186895.920000002</v>
      </c>
      <c r="F167" s="14">
        <v>371643394.73170733</v>
      </c>
      <c r="G167" s="329">
        <v>0</v>
      </c>
      <c r="H167" s="346">
        <v>74217185.927921951</v>
      </c>
      <c r="I167" s="14">
        <v>5232723.4001531191</v>
      </c>
      <c r="J167" s="15">
        <v>0</v>
      </c>
      <c r="K167" s="15">
        <v>79449909.328075066</v>
      </c>
      <c r="L167" s="15">
        <v>3834.2700317588469</v>
      </c>
      <c r="M167" s="38">
        <v>232.42996824115289</v>
      </c>
      <c r="N167" s="347">
        <v>0</v>
      </c>
      <c r="O167" s="348">
        <v>0</v>
      </c>
      <c r="P167" s="371">
        <v>185.94397459292233</v>
      </c>
      <c r="Q167" s="370">
        <v>3852945.0975399436</v>
      </c>
      <c r="S167" s="124"/>
      <c r="T167" s="125"/>
      <c r="U167" s="126"/>
    </row>
    <row r="168" spans="1:21" x14ac:dyDescent="0.25">
      <c r="A168" s="343">
        <v>507</v>
      </c>
      <c r="B168" s="13" t="s">
        <v>558</v>
      </c>
      <c r="C168" s="344">
        <v>5791</v>
      </c>
      <c r="D168" s="345">
        <v>20.25</v>
      </c>
      <c r="E168" s="14">
        <v>16440257.41</v>
      </c>
      <c r="F168" s="14">
        <v>81186456.345679015</v>
      </c>
      <c r="G168" s="329">
        <v>0</v>
      </c>
      <c r="H168" s="346">
        <v>16212935.332232099</v>
      </c>
      <c r="I168" s="14">
        <v>3333160.7263461337</v>
      </c>
      <c r="J168" s="15">
        <v>0</v>
      </c>
      <c r="K168" s="15">
        <v>19546096.058578234</v>
      </c>
      <c r="L168" s="15">
        <v>3375.2540249660219</v>
      </c>
      <c r="M168" s="38">
        <v>691.4459750339779</v>
      </c>
      <c r="N168" s="347">
        <v>0</v>
      </c>
      <c r="O168" s="348">
        <v>0</v>
      </c>
      <c r="P168" s="371">
        <v>553.15678002718232</v>
      </c>
      <c r="Q168" s="370">
        <v>3203330.9131374126</v>
      </c>
      <c r="S168" s="124"/>
      <c r="T168" s="125"/>
      <c r="U168" s="126"/>
    </row>
    <row r="169" spans="1:21" x14ac:dyDescent="0.25">
      <c r="A169" s="343">
        <v>508</v>
      </c>
      <c r="B169" s="13" t="s">
        <v>559</v>
      </c>
      <c r="C169" s="344">
        <v>9855</v>
      </c>
      <c r="D169" s="345">
        <v>22</v>
      </c>
      <c r="E169" s="14">
        <v>34813714.960000001</v>
      </c>
      <c r="F169" s="14">
        <v>158244158.90909091</v>
      </c>
      <c r="G169" s="329">
        <v>0</v>
      </c>
      <c r="H169" s="346">
        <v>31601358.534145452</v>
      </c>
      <c r="I169" s="14">
        <v>4793413.2845730977</v>
      </c>
      <c r="J169" s="15">
        <v>0</v>
      </c>
      <c r="K169" s="15">
        <v>36394771.818718553</v>
      </c>
      <c r="L169" s="15">
        <v>3693.026059738057</v>
      </c>
      <c r="M169" s="38">
        <v>373.67394026194279</v>
      </c>
      <c r="N169" s="347">
        <v>0</v>
      </c>
      <c r="O169" s="348">
        <v>0</v>
      </c>
      <c r="P169" s="371">
        <v>298.93915220955427</v>
      </c>
      <c r="Q169" s="370">
        <v>2946045.3450251571</v>
      </c>
      <c r="S169" s="124"/>
      <c r="T169" s="125"/>
      <c r="U169" s="126"/>
    </row>
    <row r="170" spans="1:21" x14ac:dyDescent="0.25">
      <c r="A170" s="343">
        <v>529</v>
      </c>
      <c r="B170" s="13" t="s">
        <v>560</v>
      </c>
      <c r="C170" s="344">
        <v>19314</v>
      </c>
      <c r="D170" s="345">
        <v>19</v>
      </c>
      <c r="E170" s="14">
        <v>77400853.420000002</v>
      </c>
      <c r="F170" s="14">
        <v>407372912.7368421</v>
      </c>
      <c r="G170" s="329">
        <v>0</v>
      </c>
      <c r="H170" s="346">
        <v>81352370.673547357</v>
      </c>
      <c r="I170" s="14">
        <v>12206862.103141362</v>
      </c>
      <c r="J170" s="15">
        <v>0</v>
      </c>
      <c r="K170" s="15">
        <v>93559232.776688725</v>
      </c>
      <c r="L170" s="15">
        <v>4844.1147756388491</v>
      </c>
      <c r="M170" s="38">
        <v>-777.41477563884928</v>
      </c>
      <c r="N170" s="347">
        <v>6.6559740247191703</v>
      </c>
      <c r="O170" s="348">
        <v>0.36655974024719168</v>
      </c>
      <c r="P170" s="371">
        <v>-284.96895822250536</v>
      </c>
      <c r="Q170" s="370">
        <v>-5503890.4591094684</v>
      </c>
      <c r="S170" s="124"/>
      <c r="T170" s="125"/>
      <c r="U170" s="126"/>
    </row>
    <row r="171" spans="1:21" x14ac:dyDescent="0.25">
      <c r="A171" s="343">
        <v>531</v>
      </c>
      <c r="B171" s="13" t="s">
        <v>561</v>
      </c>
      <c r="C171" s="344">
        <v>5329</v>
      </c>
      <c r="D171" s="345">
        <v>21.25</v>
      </c>
      <c r="E171" s="14">
        <v>17788016.719999999</v>
      </c>
      <c r="F171" s="14">
        <v>83708313.97647059</v>
      </c>
      <c r="G171" s="329">
        <v>0</v>
      </c>
      <c r="H171" s="346">
        <v>16716550.301101176</v>
      </c>
      <c r="I171" s="14">
        <v>612626.79822046577</v>
      </c>
      <c r="J171" s="15">
        <v>0</v>
      </c>
      <c r="K171" s="15">
        <v>17329177.099321641</v>
      </c>
      <c r="L171" s="15">
        <v>3251.8628446841135</v>
      </c>
      <c r="M171" s="38">
        <v>814.83715531588632</v>
      </c>
      <c r="N171" s="347">
        <v>0</v>
      </c>
      <c r="O171" s="348">
        <v>0</v>
      </c>
      <c r="P171" s="371">
        <v>651.86972425270915</v>
      </c>
      <c r="Q171" s="370">
        <v>3473813.760542687</v>
      </c>
      <c r="S171" s="124"/>
      <c r="T171" s="125"/>
      <c r="U171" s="126"/>
    </row>
    <row r="172" spans="1:21" x14ac:dyDescent="0.25">
      <c r="A172" s="343">
        <v>535</v>
      </c>
      <c r="B172" s="13" t="s">
        <v>562</v>
      </c>
      <c r="C172" s="344">
        <v>10639</v>
      </c>
      <c r="D172" s="345">
        <v>22</v>
      </c>
      <c r="E172" s="14">
        <v>29857945.129999999</v>
      </c>
      <c r="F172" s="14">
        <v>135717932.40909091</v>
      </c>
      <c r="G172" s="329">
        <v>0</v>
      </c>
      <c r="H172" s="346">
        <v>27102871.102095451</v>
      </c>
      <c r="I172" s="14">
        <v>1794998.1618719317</v>
      </c>
      <c r="J172" s="15">
        <v>0</v>
      </c>
      <c r="K172" s="15">
        <v>28897869.263967384</v>
      </c>
      <c r="L172" s="15">
        <v>2716.2204402638768</v>
      </c>
      <c r="M172" s="38">
        <v>1350.4795597361231</v>
      </c>
      <c r="N172" s="347">
        <v>0</v>
      </c>
      <c r="O172" s="348">
        <v>0</v>
      </c>
      <c r="P172" s="371">
        <v>1080.3836477888985</v>
      </c>
      <c r="Q172" s="370">
        <v>11494201.628826091</v>
      </c>
      <c r="S172" s="124"/>
      <c r="T172" s="125"/>
      <c r="U172" s="126"/>
    </row>
    <row r="173" spans="1:21" x14ac:dyDescent="0.25">
      <c r="A173" s="343">
        <v>536</v>
      </c>
      <c r="B173" s="13" t="s">
        <v>563</v>
      </c>
      <c r="C173" s="344">
        <v>33929</v>
      </c>
      <c r="D173" s="345">
        <v>21</v>
      </c>
      <c r="E173" s="14">
        <v>129756297.78</v>
      </c>
      <c r="F173" s="14">
        <v>617887132.28571427</v>
      </c>
      <c r="G173" s="329">
        <v>0</v>
      </c>
      <c r="H173" s="346">
        <v>123392060.31745714</v>
      </c>
      <c r="I173" s="14">
        <v>10671001.014496403</v>
      </c>
      <c r="J173" s="15">
        <v>0</v>
      </c>
      <c r="K173" s="15">
        <v>134063061.33195354</v>
      </c>
      <c r="L173" s="15">
        <v>3951.2824230585497</v>
      </c>
      <c r="M173" s="38">
        <v>115.41757694145008</v>
      </c>
      <c r="N173" s="347">
        <v>0</v>
      </c>
      <c r="O173" s="348">
        <v>0</v>
      </c>
      <c r="P173" s="371">
        <v>92.334061553160069</v>
      </c>
      <c r="Q173" s="370">
        <v>3132802.3744371678</v>
      </c>
      <c r="S173" s="124"/>
      <c r="T173" s="125"/>
      <c r="U173" s="126"/>
    </row>
    <row r="174" spans="1:21" x14ac:dyDescent="0.25">
      <c r="A174" s="343">
        <v>538</v>
      </c>
      <c r="B174" s="13" t="s">
        <v>564</v>
      </c>
      <c r="C174" s="344">
        <v>4715</v>
      </c>
      <c r="D174" s="345">
        <v>21.5</v>
      </c>
      <c r="E174" s="14">
        <v>17246398.699999999</v>
      </c>
      <c r="F174" s="14">
        <v>80215807.906976745</v>
      </c>
      <c r="G174" s="329">
        <v>0</v>
      </c>
      <c r="H174" s="346">
        <v>16019096.839023255</v>
      </c>
      <c r="I174" s="14">
        <v>431377.54611374851</v>
      </c>
      <c r="J174" s="15">
        <v>0</v>
      </c>
      <c r="K174" s="15">
        <v>16450474.385137003</v>
      </c>
      <c r="L174" s="15">
        <v>3488.9659353418883</v>
      </c>
      <c r="M174" s="38">
        <v>577.73406465811149</v>
      </c>
      <c r="N174" s="347">
        <v>0</v>
      </c>
      <c r="O174" s="348">
        <v>0</v>
      </c>
      <c r="P174" s="371">
        <v>462.18725172648919</v>
      </c>
      <c r="Q174" s="370">
        <v>2179212.8918903964</v>
      </c>
      <c r="S174" s="124"/>
      <c r="T174" s="125"/>
      <c r="U174" s="126"/>
    </row>
    <row r="175" spans="1:21" x14ac:dyDescent="0.25">
      <c r="A175" s="343">
        <v>541</v>
      </c>
      <c r="B175" s="13" t="s">
        <v>565</v>
      </c>
      <c r="C175" s="344">
        <v>9552</v>
      </c>
      <c r="D175" s="345">
        <v>20.5</v>
      </c>
      <c r="E175" s="14">
        <v>25033857.640000001</v>
      </c>
      <c r="F175" s="14">
        <v>122116378.73170732</v>
      </c>
      <c r="G175" s="329">
        <v>0</v>
      </c>
      <c r="H175" s="346">
        <v>24386640.832721949</v>
      </c>
      <c r="I175" s="14">
        <v>4078383.637727824</v>
      </c>
      <c r="J175" s="15">
        <v>0</v>
      </c>
      <c r="K175" s="15">
        <v>28465024.470449772</v>
      </c>
      <c r="L175" s="15">
        <v>2980.0067494189461</v>
      </c>
      <c r="M175" s="38">
        <v>1086.6932505810537</v>
      </c>
      <c r="N175" s="347">
        <v>0</v>
      </c>
      <c r="O175" s="348">
        <v>0</v>
      </c>
      <c r="P175" s="371">
        <v>869.35460046484297</v>
      </c>
      <c r="Q175" s="370">
        <v>8304075.1436401801</v>
      </c>
      <c r="S175" s="124"/>
      <c r="T175" s="125"/>
      <c r="U175" s="126"/>
    </row>
    <row r="176" spans="1:21" x14ac:dyDescent="0.25">
      <c r="A176" s="343">
        <v>543</v>
      </c>
      <c r="B176" s="13" t="s">
        <v>566</v>
      </c>
      <c r="C176" s="344">
        <v>42993</v>
      </c>
      <c r="D176" s="345">
        <v>19.75</v>
      </c>
      <c r="E176" s="14">
        <v>180076576.75999999</v>
      </c>
      <c r="F176" s="14">
        <v>911780135.49367094</v>
      </c>
      <c r="G176" s="329">
        <v>0</v>
      </c>
      <c r="H176" s="346">
        <v>182082493.05808607</v>
      </c>
      <c r="I176" s="14">
        <v>10976479.813751498</v>
      </c>
      <c r="J176" s="15">
        <v>0</v>
      </c>
      <c r="K176" s="15">
        <v>193058972.87183756</v>
      </c>
      <c r="L176" s="15">
        <v>4490.4745626459553</v>
      </c>
      <c r="M176" s="38">
        <v>-423.77456264595548</v>
      </c>
      <c r="N176" s="347">
        <v>6.0492016219609654</v>
      </c>
      <c r="O176" s="348">
        <v>0.36049201621960963</v>
      </c>
      <c r="P176" s="371">
        <v>-152.76734651082376</v>
      </c>
      <c r="Q176" s="370">
        <v>-6567926.5285398457</v>
      </c>
      <c r="S176" s="124"/>
      <c r="T176" s="125"/>
      <c r="U176" s="126"/>
    </row>
    <row r="177" spans="1:21" x14ac:dyDescent="0.25">
      <c r="A177" s="343">
        <v>545</v>
      </c>
      <c r="B177" s="13" t="s">
        <v>567</v>
      </c>
      <c r="C177" s="344">
        <v>9479</v>
      </c>
      <c r="D177" s="345">
        <v>21</v>
      </c>
      <c r="E177" s="14">
        <v>27378823.719999999</v>
      </c>
      <c r="F177" s="14">
        <v>130375351.04761904</v>
      </c>
      <c r="G177" s="329">
        <v>0</v>
      </c>
      <c r="H177" s="346">
        <v>26035957.60420952</v>
      </c>
      <c r="I177" s="14">
        <v>3534617.8559919996</v>
      </c>
      <c r="J177" s="15">
        <v>0</v>
      </c>
      <c r="K177" s="15">
        <v>29570575.46020152</v>
      </c>
      <c r="L177" s="15">
        <v>3119.5880852623191</v>
      </c>
      <c r="M177" s="38">
        <v>947.11191473768076</v>
      </c>
      <c r="N177" s="347">
        <v>0</v>
      </c>
      <c r="O177" s="348">
        <v>0</v>
      </c>
      <c r="P177" s="371">
        <v>757.68953179014466</v>
      </c>
      <c r="Q177" s="370">
        <v>7182139.0718387812</v>
      </c>
      <c r="S177" s="124"/>
      <c r="T177" s="125"/>
      <c r="U177" s="126"/>
    </row>
    <row r="178" spans="1:21" x14ac:dyDescent="0.25">
      <c r="A178" s="343">
        <v>560</v>
      </c>
      <c r="B178" s="13" t="s">
        <v>568</v>
      </c>
      <c r="C178" s="344">
        <v>16003</v>
      </c>
      <c r="D178" s="345">
        <v>20.75</v>
      </c>
      <c r="E178" s="14">
        <v>51423214.090000004</v>
      </c>
      <c r="F178" s="14">
        <v>247822718.50602409</v>
      </c>
      <c r="G178" s="329">
        <v>0</v>
      </c>
      <c r="H178" s="346">
        <v>49490196.885653012</v>
      </c>
      <c r="I178" s="14">
        <v>3181378.638057339</v>
      </c>
      <c r="J178" s="15">
        <v>0</v>
      </c>
      <c r="K178" s="15">
        <v>52671575.523710348</v>
      </c>
      <c r="L178" s="15">
        <v>3291.3563409179746</v>
      </c>
      <c r="M178" s="38">
        <v>775.34365908202517</v>
      </c>
      <c r="N178" s="347">
        <v>0</v>
      </c>
      <c r="O178" s="348">
        <v>0</v>
      </c>
      <c r="P178" s="371">
        <v>620.27492726562014</v>
      </c>
      <c r="Q178" s="370">
        <v>9926259.6610317193</v>
      </c>
      <c r="S178" s="124"/>
      <c r="T178" s="125"/>
      <c r="U178" s="126"/>
    </row>
    <row r="179" spans="1:21" x14ac:dyDescent="0.25">
      <c r="A179" s="343">
        <v>561</v>
      </c>
      <c r="B179" s="13" t="s">
        <v>569</v>
      </c>
      <c r="C179" s="344">
        <v>1329</v>
      </c>
      <c r="D179" s="345">
        <v>21</v>
      </c>
      <c r="E179" s="14">
        <v>3808112.24</v>
      </c>
      <c r="F179" s="14">
        <v>18133867.80952381</v>
      </c>
      <c r="G179" s="329">
        <v>0</v>
      </c>
      <c r="H179" s="346">
        <v>3621333.4015619047</v>
      </c>
      <c r="I179" s="14">
        <v>619667.34070603037</v>
      </c>
      <c r="J179" s="15">
        <v>0</v>
      </c>
      <c r="K179" s="15">
        <v>4241000.7422679346</v>
      </c>
      <c r="L179" s="15">
        <v>3191.1217022332089</v>
      </c>
      <c r="M179" s="38">
        <v>875.57829776679091</v>
      </c>
      <c r="N179" s="347">
        <v>0</v>
      </c>
      <c r="O179" s="348">
        <v>0</v>
      </c>
      <c r="P179" s="371">
        <v>700.4626382134328</v>
      </c>
      <c r="Q179" s="370">
        <v>930914.84618565219</v>
      </c>
      <c r="S179" s="124"/>
      <c r="T179" s="125"/>
      <c r="U179" s="126"/>
    </row>
    <row r="180" spans="1:21" x14ac:dyDescent="0.25">
      <c r="A180" s="343">
        <v>562</v>
      </c>
      <c r="B180" s="13" t="s">
        <v>186</v>
      </c>
      <c r="C180" s="344">
        <v>9158</v>
      </c>
      <c r="D180" s="345">
        <v>22</v>
      </c>
      <c r="E180" s="14">
        <v>30245198</v>
      </c>
      <c r="F180" s="14">
        <v>137478172.72727272</v>
      </c>
      <c r="G180" s="329">
        <v>0</v>
      </c>
      <c r="H180" s="346">
        <v>27454391.09363636</v>
      </c>
      <c r="I180" s="14">
        <v>2471667.1821206291</v>
      </c>
      <c r="J180" s="15">
        <v>0</v>
      </c>
      <c r="K180" s="15">
        <v>29926058.275756989</v>
      </c>
      <c r="L180" s="15">
        <v>3267.7504122905643</v>
      </c>
      <c r="M180" s="38">
        <v>798.94958770943549</v>
      </c>
      <c r="N180" s="347">
        <v>0</v>
      </c>
      <c r="O180" s="348">
        <v>0</v>
      </c>
      <c r="P180" s="371">
        <v>639.15967016754848</v>
      </c>
      <c r="Q180" s="370">
        <v>5853424.2593944091</v>
      </c>
      <c r="S180" s="124"/>
      <c r="T180" s="125"/>
      <c r="U180" s="126"/>
    </row>
    <row r="181" spans="1:21" x14ac:dyDescent="0.25">
      <c r="A181" s="343">
        <v>563</v>
      </c>
      <c r="B181" s="13" t="s">
        <v>570</v>
      </c>
      <c r="C181" s="344">
        <v>7288</v>
      </c>
      <c r="D181" s="345">
        <v>22</v>
      </c>
      <c r="E181" s="14">
        <v>22533909.43</v>
      </c>
      <c r="F181" s="14">
        <v>102426861.04545455</v>
      </c>
      <c r="G181" s="329">
        <v>0</v>
      </c>
      <c r="H181" s="346">
        <v>20454644.150777273</v>
      </c>
      <c r="I181" s="14">
        <v>2122337.399531215</v>
      </c>
      <c r="J181" s="15">
        <v>0</v>
      </c>
      <c r="K181" s="15">
        <v>22576981.550308488</v>
      </c>
      <c r="L181" s="15">
        <v>3097.8295211729537</v>
      </c>
      <c r="M181" s="38">
        <v>968.8704788270461</v>
      </c>
      <c r="N181" s="347">
        <v>0</v>
      </c>
      <c r="O181" s="348">
        <v>0</v>
      </c>
      <c r="P181" s="371">
        <v>775.09638306163697</v>
      </c>
      <c r="Q181" s="370">
        <v>5648902.4397532102</v>
      </c>
      <c r="S181" s="124"/>
      <c r="T181" s="125"/>
      <c r="U181" s="126"/>
    </row>
    <row r="182" spans="1:21" x14ac:dyDescent="0.25">
      <c r="A182" s="343">
        <v>564</v>
      </c>
      <c r="B182" s="13" t="s">
        <v>571</v>
      </c>
      <c r="C182" s="344">
        <v>205489</v>
      </c>
      <c r="D182" s="345">
        <v>20</v>
      </c>
      <c r="E182" s="14">
        <v>726435541.76999998</v>
      </c>
      <c r="F182" s="14">
        <v>3632177708.8499999</v>
      </c>
      <c r="G182" s="329">
        <v>0</v>
      </c>
      <c r="H182" s="346">
        <v>725345888.45734489</v>
      </c>
      <c r="I182" s="14">
        <v>53742969.09823411</v>
      </c>
      <c r="J182" s="15">
        <v>0</v>
      </c>
      <c r="K182" s="15">
        <v>779088857.55557895</v>
      </c>
      <c r="L182" s="15">
        <v>3791.3896002003949</v>
      </c>
      <c r="M182" s="38">
        <v>275.31039979960497</v>
      </c>
      <c r="N182" s="347">
        <v>0</v>
      </c>
      <c r="O182" s="348">
        <v>0</v>
      </c>
      <c r="P182" s="371">
        <v>220.24831983968397</v>
      </c>
      <c r="Q182" s="370">
        <v>45258606.995536819</v>
      </c>
      <c r="S182" s="124"/>
      <c r="T182" s="125"/>
      <c r="U182" s="126"/>
    </row>
    <row r="183" spans="1:21" x14ac:dyDescent="0.25">
      <c r="A183" s="343">
        <v>576</v>
      </c>
      <c r="B183" s="13" t="s">
        <v>572</v>
      </c>
      <c r="C183" s="344">
        <v>2896</v>
      </c>
      <c r="D183" s="345">
        <v>21</v>
      </c>
      <c r="E183" s="14">
        <v>8070372.2599999998</v>
      </c>
      <c r="F183" s="14">
        <v>38430344.095238097</v>
      </c>
      <c r="G183" s="329">
        <v>0</v>
      </c>
      <c r="H183" s="346">
        <v>7674539.7158190478</v>
      </c>
      <c r="I183" s="14">
        <v>1552816.7652256829</v>
      </c>
      <c r="J183" s="15">
        <v>0</v>
      </c>
      <c r="K183" s="15">
        <v>9227356.4810447302</v>
      </c>
      <c r="L183" s="15">
        <v>3186.2418788137879</v>
      </c>
      <c r="M183" s="38">
        <v>880.45812118621188</v>
      </c>
      <c r="N183" s="347">
        <v>0</v>
      </c>
      <c r="O183" s="348">
        <v>0</v>
      </c>
      <c r="P183" s="371">
        <v>704.3664969489696</v>
      </c>
      <c r="Q183" s="370">
        <v>2039845.3751642159</v>
      </c>
      <c r="S183" s="124"/>
      <c r="T183" s="125"/>
      <c r="U183" s="126"/>
    </row>
    <row r="184" spans="1:21" x14ac:dyDescent="0.25">
      <c r="A184" s="343">
        <v>577</v>
      </c>
      <c r="B184" s="13" t="s">
        <v>573</v>
      </c>
      <c r="C184" s="344">
        <v>10850</v>
      </c>
      <c r="D184" s="345">
        <v>20.75</v>
      </c>
      <c r="E184" s="14">
        <v>40294431.030000001</v>
      </c>
      <c r="F184" s="14">
        <v>194190029.06024095</v>
      </c>
      <c r="G184" s="329">
        <v>0</v>
      </c>
      <c r="H184" s="346">
        <v>38779748.803330116</v>
      </c>
      <c r="I184" s="14">
        <v>1577508.1182707218</v>
      </c>
      <c r="J184" s="15">
        <v>0</v>
      </c>
      <c r="K184" s="15">
        <v>40357256.921600841</v>
      </c>
      <c r="L184" s="15">
        <v>3719.562849917128</v>
      </c>
      <c r="M184" s="38">
        <v>347.13715008287181</v>
      </c>
      <c r="N184" s="347">
        <v>0</v>
      </c>
      <c r="O184" s="348">
        <v>0</v>
      </c>
      <c r="P184" s="371">
        <v>277.70972006629745</v>
      </c>
      <c r="Q184" s="370">
        <v>3013150.4627193273</v>
      </c>
      <c r="S184" s="124"/>
      <c r="T184" s="125"/>
      <c r="U184" s="126"/>
    </row>
    <row r="185" spans="1:21" x14ac:dyDescent="0.25">
      <c r="A185" s="343">
        <v>578</v>
      </c>
      <c r="B185" s="13" t="s">
        <v>574</v>
      </c>
      <c r="C185" s="344">
        <v>3273</v>
      </c>
      <c r="D185" s="345">
        <v>22</v>
      </c>
      <c r="E185" s="14">
        <v>9333220.7100000009</v>
      </c>
      <c r="F185" s="14">
        <v>42423730.500000007</v>
      </c>
      <c r="G185" s="329">
        <v>0</v>
      </c>
      <c r="H185" s="346">
        <v>8472018.9808500018</v>
      </c>
      <c r="I185" s="14">
        <v>826307.00845277216</v>
      </c>
      <c r="J185" s="15">
        <v>0</v>
      </c>
      <c r="K185" s="15">
        <v>9298325.989302773</v>
      </c>
      <c r="L185" s="15">
        <v>2840.9184201963867</v>
      </c>
      <c r="M185" s="38">
        <v>1225.7815798036131</v>
      </c>
      <c r="N185" s="347">
        <v>0</v>
      </c>
      <c r="O185" s="348">
        <v>0</v>
      </c>
      <c r="P185" s="371">
        <v>980.62526384289049</v>
      </c>
      <c r="Q185" s="370">
        <v>3209586.4885577806</v>
      </c>
      <c r="S185" s="124"/>
      <c r="T185" s="125"/>
      <c r="U185" s="126"/>
    </row>
    <row r="186" spans="1:21" x14ac:dyDescent="0.25">
      <c r="A186" s="343">
        <v>580</v>
      </c>
      <c r="B186" s="13" t="s">
        <v>575</v>
      </c>
      <c r="C186" s="344">
        <v>4734</v>
      </c>
      <c r="D186" s="345">
        <v>20.5</v>
      </c>
      <c r="E186" s="14">
        <v>13435810.720000001</v>
      </c>
      <c r="F186" s="14">
        <v>65540540.097560972</v>
      </c>
      <c r="G186" s="329">
        <v>0</v>
      </c>
      <c r="H186" s="346">
        <v>13088445.857482925</v>
      </c>
      <c r="I186" s="14">
        <v>1831026.3458995197</v>
      </c>
      <c r="J186" s="15">
        <v>0</v>
      </c>
      <c r="K186" s="15">
        <v>14919472.203382445</v>
      </c>
      <c r="L186" s="15">
        <v>3151.5572884204576</v>
      </c>
      <c r="M186" s="38">
        <v>915.14271157954227</v>
      </c>
      <c r="N186" s="347">
        <v>0</v>
      </c>
      <c r="O186" s="348">
        <v>0</v>
      </c>
      <c r="P186" s="371">
        <v>732.11416926363381</v>
      </c>
      <c r="Q186" s="370">
        <v>3465828.4772940422</v>
      </c>
      <c r="S186" s="124"/>
      <c r="T186" s="125"/>
      <c r="U186" s="126"/>
    </row>
    <row r="187" spans="1:21" x14ac:dyDescent="0.25">
      <c r="A187" s="343">
        <v>581</v>
      </c>
      <c r="B187" s="13" t="s">
        <v>576</v>
      </c>
      <c r="C187" s="344">
        <v>6404</v>
      </c>
      <c r="D187" s="345">
        <v>22</v>
      </c>
      <c r="E187" s="14">
        <v>19525216.210000001</v>
      </c>
      <c r="F187" s="14">
        <v>88750982.772727266</v>
      </c>
      <c r="G187" s="329">
        <v>0</v>
      </c>
      <c r="H187" s="346">
        <v>17723571.259713635</v>
      </c>
      <c r="I187" s="14">
        <v>2663992.1277777189</v>
      </c>
      <c r="J187" s="15">
        <v>0</v>
      </c>
      <c r="K187" s="15">
        <v>20387563.387491353</v>
      </c>
      <c r="L187" s="15">
        <v>3183.5670498893433</v>
      </c>
      <c r="M187" s="38">
        <v>883.13295011065657</v>
      </c>
      <c r="N187" s="347">
        <v>0</v>
      </c>
      <c r="O187" s="348">
        <v>0</v>
      </c>
      <c r="P187" s="371">
        <v>706.5063600885253</v>
      </c>
      <c r="Q187" s="370">
        <v>4524466.7300069164</v>
      </c>
      <c r="S187" s="124"/>
      <c r="T187" s="125"/>
      <c r="U187" s="126"/>
    </row>
    <row r="188" spans="1:21" x14ac:dyDescent="0.25">
      <c r="A188" s="343">
        <v>583</v>
      </c>
      <c r="B188" s="13" t="s">
        <v>577</v>
      </c>
      <c r="C188" s="344">
        <v>939</v>
      </c>
      <c r="D188" s="345">
        <v>22.25</v>
      </c>
      <c r="E188" s="14">
        <v>2926075.08</v>
      </c>
      <c r="F188" s="14">
        <v>13150899.235955056</v>
      </c>
      <c r="G188" s="329">
        <v>0</v>
      </c>
      <c r="H188" s="346">
        <v>2626234.5774202244</v>
      </c>
      <c r="I188" s="14">
        <v>485116.39432464581</v>
      </c>
      <c r="J188" s="15">
        <v>0</v>
      </c>
      <c r="K188" s="15">
        <v>3111350.9717448703</v>
      </c>
      <c r="L188" s="15">
        <v>3313.4728133598192</v>
      </c>
      <c r="M188" s="38">
        <v>753.22718664018066</v>
      </c>
      <c r="N188" s="347">
        <v>0</v>
      </c>
      <c r="O188" s="348">
        <v>0</v>
      </c>
      <c r="P188" s="371">
        <v>602.58174931214455</v>
      </c>
      <c r="Q188" s="370">
        <v>565824.26260410377</v>
      </c>
      <c r="S188" s="124"/>
      <c r="T188" s="125"/>
      <c r="U188" s="126"/>
    </row>
    <row r="189" spans="1:21" x14ac:dyDescent="0.25">
      <c r="A189" s="343">
        <v>584</v>
      </c>
      <c r="B189" s="13" t="s">
        <v>578</v>
      </c>
      <c r="C189" s="344">
        <v>2759</v>
      </c>
      <c r="D189" s="345">
        <v>21.5</v>
      </c>
      <c r="E189" s="14">
        <v>6474943.8899999997</v>
      </c>
      <c r="F189" s="14">
        <v>30116018.093023255</v>
      </c>
      <c r="G189" s="329">
        <v>0</v>
      </c>
      <c r="H189" s="346">
        <v>6014168.8131767437</v>
      </c>
      <c r="I189" s="14">
        <v>857368.959367553</v>
      </c>
      <c r="J189" s="15">
        <v>0</v>
      </c>
      <c r="K189" s="15">
        <v>6871537.7725442965</v>
      </c>
      <c r="L189" s="15">
        <v>2490.5899864241742</v>
      </c>
      <c r="M189" s="38">
        <v>1576.1100135758256</v>
      </c>
      <c r="N189" s="347">
        <v>0</v>
      </c>
      <c r="O189" s="348">
        <v>0</v>
      </c>
      <c r="P189" s="371">
        <v>1260.8880108606606</v>
      </c>
      <c r="Q189" s="370">
        <v>3478790.0219645626</v>
      </c>
      <c r="S189" s="124"/>
      <c r="T189" s="125"/>
      <c r="U189" s="126"/>
    </row>
    <row r="190" spans="1:21" x14ac:dyDescent="0.25">
      <c r="A190" s="343">
        <v>588</v>
      </c>
      <c r="B190" s="13" t="s">
        <v>579</v>
      </c>
      <c r="C190" s="344">
        <v>1690</v>
      </c>
      <c r="D190" s="345">
        <v>21.5</v>
      </c>
      <c r="E190" s="14">
        <v>4433176.59</v>
      </c>
      <c r="F190" s="14">
        <v>20619426</v>
      </c>
      <c r="G190" s="329">
        <v>0</v>
      </c>
      <c r="H190" s="346">
        <v>4117699.3721999996</v>
      </c>
      <c r="I190" s="14">
        <v>1172607.5968289392</v>
      </c>
      <c r="J190" s="15">
        <v>0</v>
      </c>
      <c r="K190" s="15">
        <v>5290306.9690289386</v>
      </c>
      <c r="L190" s="15">
        <v>3130.3591532715614</v>
      </c>
      <c r="M190" s="38">
        <v>936.34084672843846</v>
      </c>
      <c r="N190" s="347">
        <v>0</v>
      </c>
      <c r="O190" s="348">
        <v>0</v>
      </c>
      <c r="P190" s="371">
        <v>749.07267738275084</v>
      </c>
      <c r="Q190" s="370">
        <v>1265932.824776849</v>
      </c>
      <c r="S190" s="124"/>
      <c r="T190" s="125"/>
      <c r="U190" s="126"/>
    </row>
    <row r="191" spans="1:21" x14ac:dyDescent="0.25">
      <c r="A191" s="343">
        <v>592</v>
      </c>
      <c r="B191" s="13" t="s">
        <v>580</v>
      </c>
      <c r="C191" s="344">
        <v>3841</v>
      </c>
      <c r="D191" s="345">
        <v>21.75</v>
      </c>
      <c r="E191" s="14">
        <v>11579275.5</v>
      </c>
      <c r="F191" s="14">
        <v>53238048.275862068</v>
      </c>
      <c r="G191" s="329">
        <v>0</v>
      </c>
      <c r="H191" s="346">
        <v>10631638.240689654</v>
      </c>
      <c r="I191" s="14">
        <v>1621640.1132134709</v>
      </c>
      <c r="J191" s="15">
        <v>0</v>
      </c>
      <c r="K191" s="15">
        <v>12253278.353903124</v>
      </c>
      <c r="L191" s="15">
        <v>3190.1271423856092</v>
      </c>
      <c r="M191" s="38">
        <v>876.57285761439061</v>
      </c>
      <c r="N191" s="347">
        <v>0</v>
      </c>
      <c r="O191" s="348">
        <v>0</v>
      </c>
      <c r="P191" s="371">
        <v>701.25828609151256</v>
      </c>
      <c r="Q191" s="370">
        <v>2693533.0768774999</v>
      </c>
      <c r="S191" s="124"/>
      <c r="T191" s="125"/>
      <c r="U191" s="126"/>
    </row>
    <row r="192" spans="1:21" x14ac:dyDescent="0.25">
      <c r="A192" s="343">
        <v>593</v>
      </c>
      <c r="B192" s="13" t="s">
        <v>581</v>
      </c>
      <c r="C192" s="344">
        <v>17682</v>
      </c>
      <c r="D192" s="345">
        <v>22</v>
      </c>
      <c r="E192" s="14">
        <v>58300737.539999999</v>
      </c>
      <c r="F192" s="14">
        <v>265003352.45454547</v>
      </c>
      <c r="G192" s="329">
        <v>0</v>
      </c>
      <c r="H192" s="346">
        <v>52921169.485172726</v>
      </c>
      <c r="I192" s="14">
        <v>6190106.378378748</v>
      </c>
      <c r="J192" s="15">
        <v>0</v>
      </c>
      <c r="K192" s="15">
        <v>59111275.863551475</v>
      </c>
      <c r="L192" s="15">
        <v>3343.0197864241304</v>
      </c>
      <c r="M192" s="38">
        <v>723.6802135758694</v>
      </c>
      <c r="N192" s="347">
        <v>0</v>
      </c>
      <c r="O192" s="348">
        <v>0</v>
      </c>
      <c r="P192" s="371">
        <v>578.94417086069552</v>
      </c>
      <c r="Q192" s="370">
        <v>10236890.829158818</v>
      </c>
      <c r="S192" s="124"/>
      <c r="T192" s="125"/>
      <c r="U192" s="126"/>
    </row>
    <row r="193" spans="1:21" x14ac:dyDescent="0.25">
      <c r="A193" s="343">
        <v>595</v>
      </c>
      <c r="B193" s="13" t="s">
        <v>582</v>
      </c>
      <c r="C193" s="344">
        <v>4391</v>
      </c>
      <c r="D193" s="345">
        <v>21.75</v>
      </c>
      <c r="E193" s="14">
        <v>10788008.439999999</v>
      </c>
      <c r="F193" s="14">
        <v>49600038.804597698</v>
      </c>
      <c r="G193" s="329">
        <v>0</v>
      </c>
      <c r="H193" s="346">
        <v>9905127.7492781598</v>
      </c>
      <c r="I193" s="14">
        <v>2174565.5792517252</v>
      </c>
      <c r="J193" s="15">
        <v>0</v>
      </c>
      <c r="K193" s="15">
        <v>12079693.328529885</v>
      </c>
      <c r="L193" s="15">
        <v>2751.011917223841</v>
      </c>
      <c r="M193" s="38">
        <v>1315.6880827761588</v>
      </c>
      <c r="N193" s="347">
        <v>0</v>
      </c>
      <c r="O193" s="348">
        <v>0</v>
      </c>
      <c r="P193" s="371">
        <v>1052.5504662209271</v>
      </c>
      <c r="Q193" s="370">
        <v>4621749.0971760908</v>
      </c>
      <c r="S193" s="124"/>
      <c r="T193" s="125"/>
      <c r="U193" s="126"/>
    </row>
    <row r="194" spans="1:21" x14ac:dyDescent="0.25">
      <c r="A194" s="343">
        <v>598</v>
      </c>
      <c r="B194" s="13" t="s">
        <v>583</v>
      </c>
      <c r="C194" s="344">
        <v>19208</v>
      </c>
      <c r="D194" s="345">
        <v>21.25</v>
      </c>
      <c r="E194" s="14">
        <v>69970547.340000004</v>
      </c>
      <c r="F194" s="14">
        <v>329273163.95294118</v>
      </c>
      <c r="G194" s="329">
        <v>0</v>
      </c>
      <c r="H194" s="346">
        <v>65755850.841402352</v>
      </c>
      <c r="I194" s="14">
        <v>8165707.6505340645</v>
      </c>
      <c r="J194" s="15">
        <v>0</v>
      </c>
      <c r="K194" s="15">
        <v>73921558.491936415</v>
      </c>
      <c r="L194" s="15">
        <v>3848.4776391053942</v>
      </c>
      <c r="M194" s="38">
        <v>218.22236089460557</v>
      </c>
      <c r="N194" s="347">
        <v>0</v>
      </c>
      <c r="O194" s="348">
        <v>0</v>
      </c>
      <c r="P194" s="371">
        <v>174.57788871568448</v>
      </c>
      <c r="Q194" s="370">
        <v>3353292.0864508674</v>
      </c>
      <c r="S194" s="124"/>
      <c r="T194" s="125"/>
      <c r="U194" s="126"/>
    </row>
    <row r="195" spans="1:21" x14ac:dyDescent="0.25">
      <c r="A195" s="343">
        <v>599</v>
      </c>
      <c r="B195" s="13" t="s">
        <v>584</v>
      </c>
      <c r="C195" s="344">
        <v>11081</v>
      </c>
      <c r="D195" s="345">
        <v>21</v>
      </c>
      <c r="E195" s="14">
        <v>32529942.620000001</v>
      </c>
      <c r="F195" s="14">
        <v>154904488.66666666</v>
      </c>
      <c r="G195" s="329">
        <v>0</v>
      </c>
      <c r="H195" s="346">
        <v>30934426.386733331</v>
      </c>
      <c r="I195" s="14">
        <v>3432685.2858401826</v>
      </c>
      <c r="J195" s="15">
        <v>0</v>
      </c>
      <c r="K195" s="15">
        <v>34367111.672573514</v>
      </c>
      <c r="L195" s="15">
        <v>3101.4449663905348</v>
      </c>
      <c r="M195" s="38">
        <v>965.25503360946504</v>
      </c>
      <c r="N195" s="347">
        <v>0</v>
      </c>
      <c r="O195" s="348">
        <v>0</v>
      </c>
      <c r="P195" s="371">
        <v>772.20402688757213</v>
      </c>
      <c r="Q195" s="370">
        <v>8556792.8219411876</v>
      </c>
      <c r="S195" s="124"/>
      <c r="T195" s="125"/>
      <c r="U195" s="126"/>
    </row>
    <row r="196" spans="1:21" x14ac:dyDescent="0.25">
      <c r="A196" s="343">
        <v>601</v>
      </c>
      <c r="B196" s="13" t="s">
        <v>585</v>
      </c>
      <c r="C196" s="344">
        <v>4032</v>
      </c>
      <c r="D196" s="345">
        <v>21</v>
      </c>
      <c r="E196" s="14">
        <v>9920837.4199999999</v>
      </c>
      <c r="F196" s="14">
        <v>47242082.952380955</v>
      </c>
      <c r="G196" s="329">
        <v>0</v>
      </c>
      <c r="H196" s="346">
        <v>9434243.965590477</v>
      </c>
      <c r="I196" s="14">
        <v>2226946.0506251594</v>
      </c>
      <c r="J196" s="15">
        <v>0</v>
      </c>
      <c r="K196" s="15">
        <v>11661190.016215637</v>
      </c>
      <c r="L196" s="15">
        <v>2892.1602222757037</v>
      </c>
      <c r="M196" s="38">
        <v>1174.5397777242961</v>
      </c>
      <c r="N196" s="347">
        <v>0</v>
      </c>
      <c r="O196" s="348">
        <v>0</v>
      </c>
      <c r="P196" s="371">
        <v>939.63182217943688</v>
      </c>
      <c r="Q196" s="370">
        <v>3788595.5070274896</v>
      </c>
      <c r="S196" s="124"/>
      <c r="T196" s="125"/>
      <c r="U196" s="126"/>
    </row>
    <row r="197" spans="1:21" x14ac:dyDescent="0.25">
      <c r="A197" s="343">
        <v>604</v>
      </c>
      <c r="B197" s="13" t="s">
        <v>586</v>
      </c>
      <c r="C197" s="344">
        <v>19623</v>
      </c>
      <c r="D197" s="345">
        <v>20.5</v>
      </c>
      <c r="E197" s="14">
        <v>85629594.090000004</v>
      </c>
      <c r="F197" s="14">
        <v>417705337.02439022</v>
      </c>
      <c r="G197" s="329">
        <v>0</v>
      </c>
      <c r="H197" s="346">
        <v>83415755.803770721</v>
      </c>
      <c r="I197" s="14">
        <v>5350203.3535124911</v>
      </c>
      <c r="J197" s="15">
        <v>0</v>
      </c>
      <c r="K197" s="15">
        <v>88765959.157283217</v>
      </c>
      <c r="L197" s="15">
        <v>4523.5671995761713</v>
      </c>
      <c r="M197" s="38">
        <v>-456.86719957617152</v>
      </c>
      <c r="N197" s="347">
        <v>6.1243927569272021</v>
      </c>
      <c r="O197" s="348">
        <v>0.36124392756927204</v>
      </c>
      <c r="P197" s="371">
        <v>-165.04050155247066</v>
      </c>
      <c r="Q197" s="370">
        <v>-3238589.7619641316</v>
      </c>
      <c r="S197" s="124"/>
      <c r="T197" s="125"/>
      <c r="U197" s="126"/>
    </row>
    <row r="198" spans="1:21" x14ac:dyDescent="0.25">
      <c r="A198" s="343">
        <v>607</v>
      </c>
      <c r="B198" s="13" t="s">
        <v>587</v>
      </c>
      <c r="C198" s="344">
        <v>4246</v>
      </c>
      <c r="D198" s="345">
        <v>20.25</v>
      </c>
      <c r="E198" s="14">
        <v>9706561.2200000007</v>
      </c>
      <c r="F198" s="14">
        <v>47933635.654320993</v>
      </c>
      <c r="G198" s="329">
        <v>0</v>
      </c>
      <c r="H198" s="346">
        <v>9572347.0401679017</v>
      </c>
      <c r="I198" s="14">
        <v>1658601.2280496396</v>
      </c>
      <c r="J198" s="15">
        <v>0</v>
      </c>
      <c r="K198" s="15">
        <v>11230948.268217541</v>
      </c>
      <c r="L198" s="15">
        <v>2645.0655365561802</v>
      </c>
      <c r="M198" s="38">
        <v>1421.6344634438196</v>
      </c>
      <c r="N198" s="347">
        <v>0</v>
      </c>
      <c r="O198" s="348">
        <v>0</v>
      </c>
      <c r="P198" s="371">
        <v>1137.3075707550558</v>
      </c>
      <c r="Q198" s="370">
        <v>4829007.9454259668</v>
      </c>
      <c r="S198" s="124"/>
      <c r="T198" s="125"/>
      <c r="U198" s="126"/>
    </row>
    <row r="199" spans="1:21" x14ac:dyDescent="0.25">
      <c r="A199" s="343">
        <v>608</v>
      </c>
      <c r="B199" s="13" t="s">
        <v>588</v>
      </c>
      <c r="C199" s="344">
        <v>2089</v>
      </c>
      <c r="D199" s="345">
        <v>21.5</v>
      </c>
      <c r="E199" s="14">
        <v>5858625.8099999996</v>
      </c>
      <c r="F199" s="14">
        <v>27249422.372093022</v>
      </c>
      <c r="G199" s="329">
        <v>0</v>
      </c>
      <c r="H199" s="346">
        <v>5441709.6477069762</v>
      </c>
      <c r="I199" s="14">
        <v>762345.43860492087</v>
      </c>
      <c r="J199" s="15">
        <v>0</v>
      </c>
      <c r="K199" s="15">
        <v>6204055.0863118973</v>
      </c>
      <c r="L199" s="15">
        <v>2969.8683993833879</v>
      </c>
      <c r="M199" s="38">
        <v>1096.8316006166119</v>
      </c>
      <c r="N199" s="347">
        <v>0</v>
      </c>
      <c r="O199" s="348">
        <v>0</v>
      </c>
      <c r="P199" s="371">
        <v>877.46528049328958</v>
      </c>
      <c r="Q199" s="370">
        <v>1833024.9709504819</v>
      </c>
      <c r="S199" s="124"/>
      <c r="T199" s="125"/>
      <c r="U199" s="126"/>
    </row>
    <row r="200" spans="1:21" x14ac:dyDescent="0.25">
      <c r="A200" s="343">
        <v>609</v>
      </c>
      <c r="B200" s="13" t="s">
        <v>589</v>
      </c>
      <c r="C200" s="344">
        <v>83934</v>
      </c>
      <c r="D200" s="345">
        <v>20.25</v>
      </c>
      <c r="E200" s="14">
        <v>279918732.81999999</v>
      </c>
      <c r="F200" s="14">
        <v>1382314729.9753087</v>
      </c>
      <c r="G200" s="329">
        <v>0</v>
      </c>
      <c r="H200" s="346">
        <v>276048251.57606912</v>
      </c>
      <c r="I200" s="14">
        <v>20568337.553725936</v>
      </c>
      <c r="J200" s="15">
        <v>0</v>
      </c>
      <c r="K200" s="15">
        <v>296616589.12979507</v>
      </c>
      <c r="L200" s="15">
        <v>3533.9265271498448</v>
      </c>
      <c r="M200" s="38">
        <v>532.77347285015503</v>
      </c>
      <c r="N200" s="347">
        <v>0</v>
      </c>
      <c r="O200" s="348">
        <v>0</v>
      </c>
      <c r="P200" s="371">
        <v>426.21877828012407</v>
      </c>
      <c r="Q200" s="370">
        <v>35774246.936163932</v>
      </c>
      <c r="S200" s="124"/>
      <c r="T200" s="125"/>
      <c r="U200" s="126"/>
    </row>
    <row r="201" spans="1:21" x14ac:dyDescent="0.25">
      <c r="A201" s="343">
        <v>611</v>
      </c>
      <c r="B201" s="13" t="s">
        <v>590</v>
      </c>
      <c r="C201" s="344">
        <v>5035</v>
      </c>
      <c r="D201" s="345">
        <v>20.5</v>
      </c>
      <c r="E201" s="14">
        <v>19082697</v>
      </c>
      <c r="F201" s="14">
        <v>93086326.829268292</v>
      </c>
      <c r="G201" s="329">
        <v>0</v>
      </c>
      <c r="H201" s="346">
        <v>18589339.467804875</v>
      </c>
      <c r="I201" s="14">
        <v>718016.7817552851</v>
      </c>
      <c r="J201" s="15">
        <v>0</v>
      </c>
      <c r="K201" s="15">
        <v>19307356.249560159</v>
      </c>
      <c r="L201" s="15">
        <v>3834.6288479761984</v>
      </c>
      <c r="M201" s="38">
        <v>232.07115202380146</v>
      </c>
      <c r="N201" s="347">
        <v>0</v>
      </c>
      <c r="O201" s="348">
        <v>0</v>
      </c>
      <c r="P201" s="371">
        <v>185.65692161904119</v>
      </c>
      <c r="Q201" s="370">
        <v>934782.60035187239</v>
      </c>
      <c r="S201" s="124"/>
      <c r="T201" s="125"/>
      <c r="U201" s="126"/>
    </row>
    <row r="202" spans="1:21" x14ac:dyDescent="0.25">
      <c r="A202" s="343">
        <v>614</v>
      </c>
      <c r="B202" s="13" t="s">
        <v>591</v>
      </c>
      <c r="C202" s="344">
        <v>3183</v>
      </c>
      <c r="D202" s="345">
        <v>21.75</v>
      </c>
      <c r="E202" s="14">
        <v>8483839.8499999996</v>
      </c>
      <c r="F202" s="14">
        <v>39006160.229885057</v>
      </c>
      <c r="G202" s="329">
        <v>0</v>
      </c>
      <c r="H202" s="346">
        <v>7789530.1979080457</v>
      </c>
      <c r="I202" s="14">
        <v>905509.52944174688</v>
      </c>
      <c r="J202" s="15">
        <v>0</v>
      </c>
      <c r="K202" s="15">
        <v>8695039.7273497917</v>
      </c>
      <c r="L202" s="15">
        <v>2731.7121355167428</v>
      </c>
      <c r="M202" s="38">
        <v>1334.987864483257</v>
      </c>
      <c r="N202" s="347">
        <v>0</v>
      </c>
      <c r="O202" s="348">
        <v>0</v>
      </c>
      <c r="P202" s="371">
        <v>1067.9902915866057</v>
      </c>
      <c r="Q202" s="370">
        <v>3399413.098120166</v>
      </c>
      <c r="S202" s="124"/>
      <c r="T202" s="125"/>
      <c r="U202" s="126"/>
    </row>
    <row r="203" spans="1:21" x14ac:dyDescent="0.25">
      <c r="A203" s="343">
        <v>615</v>
      </c>
      <c r="B203" s="13" t="s">
        <v>592</v>
      </c>
      <c r="C203" s="344">
        <v>7873</v>
      </c>
      <c r="D203" s="345">
        <v>20.5</v>
      </c>
      <c r="E203" s="14">
        <v>18742544.309999999</v>
      </c>
      <c r="F203" s="14">
        <v>91427045.414634138</v>
      </c>
      <c r="G203" s="329">
        <v>0</v>
      </c>
      <c r="H203" s="346">
        <v>18257980.969302438</v>
      </c>
      <c r="I203" s="14">
        <v>3489630.5781851048</v>
      </c>
      <c r="J203" s="15">
        <v>0</v>
      </c>
      <c r="K203" s="15">
        <v>21747611.547487542</v>
      </c>
      <c r="L203" s="15">
        <v>2762.3030036183845</v>
      </c>
      <c r="M203" s="38">
        <v>1304.3969963816153</v>
      </c>
      <c r="N203" s="347">
        <v>0</v>
      </c>
      <c r="O203" s="348">
        <v>0</v>
      </c>
      <c r="P203" s="371">
        <v>1043.5175971052922</v>
      </c>
      <c r="Q203" s="370">
        <v>8215614.0420099655</v>
      </c>
      <c r="S203" s="124"/>
      <c r="T203" s="125"/>
      <c r="U203" s="126"/>
    </row>
    <row r="204" spans="1:21" x14ac:dyDescent="0.25">
      <c r="A204" s="343">
        <v>616</v>
      </c>
      <c r="B204" s="13" t="s">
        <v>593</v>
      </c>
      <c r="C204" s="344">
        <v>1860</v>
      </c>
      <c r="D204" s="345">
        <v>21.5</v>
      </c>
      <c r="E204" s="14">
        <v>6318363.1699999999</v>
      </c>
      <c r="F204" s="14">
        <v>29387735.674418606</v>
      </c>
      <c r="G204" s="329">
        <v>0</v>
      </c>
      <c r="H204" s="346">
        <v>5868730.8141813949</v>
      </c>
      <c r="I204" s="14">
        <v>351578.56874207681</v>
      </c>
      <c r="J204" s="15">
        <v>0</v>
      </c>
      <c r="K204" s="15">
        <v>6220309.3829234717</v>
      </c>
      <c r="L204" s="15">
        <v>3344.2523564104686</v>
      </c>
      <c r="M204" s="38">
        <v>722.44764358953125</v>
      </c>
      <c r="N204" s="347">
        <v>0</v>
      </c>
      <c r="O204" s="348">
        <v>0</v>
      </c>
      <c r="P204" s="371">
        <v>577.95811487162507</v>
      </c>
      <c r="Q204" s="370">
        <v>1075002.0936612226</v>
      </c>
      <c r="S204" s="124"/>
      <c r="T204" s="125"/>
      <c r="U204" s="126"/>
    </row>
    <row r="205" spans="1:21" x14ac:dyDescent="0.25">
      <c r="A205" s="343">
        <v>619</v>
      </c>
      <c r="B205" s="13" t="s">
        <v>594</v>
      </c>
      <c r="C205" s="344">
        <v>2828</v>
      </c>
      <c r="D205" s="345">
        <v>22</v>
      </c>
      <c r="E205" s="14">
        <v>7887676.7000000002</v>
      </c>
      <c r="F205" s="14">
        <v>35853075.909090906</v>
      </c>
      <c r="G205" s="329">
        <v>0</v>
      </c>
      <c r="H205" s="346">
        <v>7159859.2590454537</v>
      </c>
      <c r="I205" s="14">
        <v>637823.32509447599</v>
      </c>
      <c r="J205" s="15">
        <v>0</v>
      </c>
      <c r="K205" s="15">
        <v>7797682.5841399301</v>
      </c>
      <c r="L205" s="15">
        <v>2757.3135021711209</v>
      </c>
      <c r="M205" s="38">
        <v>1309.3864978288789</v>
      </c>
      <c r="N205" s="347">
        <v>0</v>
      </c>
      <c r="O205" s="348">
        <v>0</v>
      </c>
      <c r="P205" s="371">
        <v>1047.5091982631031</v>
      </c>
      <c r="Q205" s="370">
        <v>2962356.0126880556</v>
      </c>
      <c r="S205" s="124"/>
      <c r="T205" s="125"/>
      <c r="U205" s="126"/>
    </row>
    <row r="206" spans="1:21" x14ac:dyDescent="0.25">
      <c r="A206" s="343">
        <v>620</v>
      </c>
      <c r="B206" s="13" t="s">
        <v>595</v>
      </c>
      <c r="C206" s="344">
        <v>2528</v>
      </c>
      <c r="D206" s="345">
        <v>21.5</v>
      </c>
      <c r="E206" s="14">
        <v>6542720.2300000004</v>
      </c>
      <c r="F206" s="14">
        <v>30431256.883720931</v>
      </c>
      <c r="G206" s="329">
        <v>0</v>
      </c>
      <c r="H206" s="346">
        <v>6077121.99967907</v>
      </c>
      <c r="I206" s="14">
        <v>1563566.1525333715</v>
      </c>
      <c r="J206" s="15">
        <v>0</v>
      </c>
      <c r="K206" s="15">
        <v>7640688.152212441</v>
      </c>
      <c r="L206" s="15">
        <v>3022.424110843529</v>
      </c>
      <c r="M206" s="38">
        <v>1044.2758891564708</v>
      </c>
      <c r="N206" s="347">
        <v>0</v>
      </c>
      <c r="O206" s="348">
        <v>0</v>
      </c>
      <c r="P206" s="371">
        <v>835.42071132517674</v>
      </c>
      <c r="Q206" s="370">
        <v>2111943.5582300466</v>
      </c>
      <c r="S206" s="124"/>
      <c r="T206" s="125"/>
      <c r="U206" s="126"/>
    </row>
    <row r="207" spans="1:21" x14ac:dyDescent="0.25">
      <c r="A207" s="343">
        <v>623</v>
      </c>
      <c r="B207" s="13" t="s">
        <v>596</v>
      </c>
      <c r="C207" s="344">
        <v>2151</v>
      </c>
      <c r="D207" s="345">
        <v>19.5</v>
      </c>
      <c r="E207" s="14">
        <v>6022648.8300000001</v>
      </c>
      <c r="F207" s="14">
        <v>30885378.615384616</v>
      </c>
      <c r="G207" s="329">
        <v>0</v>
      </c>
      <c r="H207" s="346">
        <v>6167810.1094923075</v>
      </c>
      <c r="I207" s="14">
        <v>2101638.6760576032</v>
      </c>
      <c r="J207" s="15">
        <v>0</v>
      </c>
      <c r="K207" s="15">
        <v>8269448.7855499107</v>
      </c>
      <c r="L207" s="15">
        <v>3844.4671248488662</v>
      </c>
      <c r="M207" s="38">
        <v>222.23287515113361</v>
      </c>
      <c r="N207" s="347">
        <v>0</v>
      </c>
      <c r="O207" s="348">
        <v>0</v>
      </c>
      <c r="P207" s="371">
        <v>177.7863001209069</v>
      </c>
      <c r="Q207" s="370">
        <v>382418.33156007074</v>
      </c>
      <c r="S207" s="124"/>
      <c r="T207" s="125"/>
      <c r="U207" s="126"/>
    </row>
    <row r="208" spans="1:21" x14ac:dyDescent="0.25">
      <c r="A208" s="343">
        <v>624</v>
      </c>
      <c r="B208" s="13" t="s">
        <v>214</v>
      </c>
      <c r="C208" s="344">
        <v>5140</v>
      </c>
      <c r="D208" s="345">
        <v>20.75</v>
      </c>
      <c r="E208" s="14">
        <v>19105353.449999999</v>
      </c>
      <c r="F208" s="14">
        <v>92073992.530120477</v>
      </c>
      <c r="G208" s="329">
        <v>0</v>
      </c>
      <c r="H208" s="346">
        <v>18387176.308265056</v>
      </c>
      <c r="I208" s="14">
        <v>1098352.3591568081</v>
      </c>
      <c r="J208" s="15">
        <v>0</v>
      </c>
      <c r="K208" s="15">
        <v>19485528.667421866</v>
      </c>
      <c r="L208" s="15">
        <v>3790.9588847124255</v>
      </c>
      <c r="M208" s="38">
        <v>275.7411152875743</v>
      </c>
      <c r="N208" s="347">
        <v>0</v>
      </c>
      <c r="O208" s="348">
        <v>0</v>
      </c>
      <c r="P208" s="371">
        <v>220.59289223005945</v>
      </c>
      <c r="Q208" s="370">
        <v>1133847.4660625055</v>
      </c>
      <c r="S208" s="124"/>
      <c r="T208" s="125"/>
      <c r="U208" s="126"/>
    </row>
    <row r="209" spans="1:21" x14ac:dyDescent="0.25">
      <c r="A209" s="343">
        <v>625</v>
      </c>
      <c r="B209" s="13" t="s">
        <v>597</v>
      </c>
      <c r="C209" s="344">
        <v>3077</v>
      </c>
      <c r="D209" s="345">
        <v>20.75</v>
      </c>
      <c r="E209" s="14">
        <v>9793877.5500000007</v>
      </c>
      <c r="F209" s="14">
        <v>47199409.879518077</v>
      </c>
      <c r="G209" s="329">
        <v>0</v>
      </c>
      <c r="H209" s="346">
        <v>9425722.1529397592</v>
      </c>
      <c r="I209" s="14">
        <v>813017.65520079026</v>
      </c>
      <c r="J209" s="15">
        <v>0</v>
      </c>
      <c r="K209" s="15">
        <v>10238739.80814055</v>
      </c>
      <c r="L209" s="15">
        <v>3327.5072499644298</v>
      </c>
      <c r="M209" s="38">
        <v>739.19275003557004</v>
      </c>
      <c r="N209" s="347">
        <v>0</v>
      </c>
      <c r="O209" s="348">
        <v>0</v>
      </c>
      <c r="P209" s="371">
        <v>591.35420002845603</v>
      </c>
      <c r="Q209" s="370">
        <v>1819596.8734875591</v>
      </c>
      <c r="S209" s="124"/>
      <c r="T209" s="125"/>
      <c r="U209" s="126"/>
    </row>
    <row r="210" spans="1:21" x14ac:dyDescent="0.25">
      <c r="A210" s="343">
        <v>626</v>
      </c>
      <c r="B210" s="13" t="s">
        <v>216</v>
      </c>
      <c r="C210" s="344">
        <v>5131</v>
      </c>
      <c r="D210" s="345">
        <v>21.75</v>
      </c>
      <c r="E210" s="14">
        <v>15359936.699999999</v>
      </c>
      <c r="F210" s="14">
        <v>70620398.62068966</v>
      </c>
      <c r="G210" s="329">
        <v>0</v>
      </c>
      <c r="H210" s="346">
        <v>14102893.604551725</v>
      </c>
      <c r="I210" s="14">
        <v>5562213.9018443776</v>
      </c>
      <c r="J210" s="15">
        <v>0</v>
      </c>
      <c r="K210" s="15">
        <v>19665107.506396104</v>
      </c>
      <c r="L210" s="15">
        <v>3832.6071928271494</v>
      </c>
      <c r="M210" s="38">
        <v>234.09280717285037</v>
      </c>
      <c r="N210" s="347">
        <v>0</v>
      </c>
      <c r="O210" s="348">
        <v>0</v>
      </c>
      <c r="P210" s="371">
        <v>187.27424573828031</v>
      </c>
      <c r="Q210" s="370">
        <v>960904.15488311625</v>
      </c>
      <c r="S210" s="124"/>
      <c r="T210" s="125"/>
      <c r="U210" s="126"/>
    </row>
    <row r="211" spans="1:21" x14ac:dyDescent="0.25">
      <c r="A211" s="343">
        <v>630</v>
      </c>
      <c r="B211" s="13" t="s">
        <v>598</v>
      </c>
      <c r="C211" s="344">
        <v>1578</v>
      </c>
      <c r="D211" s="345">
        <v>19.75</v>
      </c>
      <c r="E211" s="14">
        <v>3878658.29</v>
      </c>
      <c r="F211" s="14">
        <v>19638776.151898734</v>
      </c>
      <c r="G211" s="329">
        <v>0</v>
      </c>
      <c r="H211" s="346">
        <v>3921863.5975341769</v>
      </c>
      <c r="I211" s="14">
        <v>734074.65397848282</v>
      </c>
      <c r="J211" s="15">
        <v>0</v>
      </c>
      <c r="K211" s="15">
        <v>4655938.2515126597</v>
      </c>
      <c r="L211" s="15">
        <v>2950.5312113514956</v>
      </c>
      <c r="M211" s="38">
        <v>1116.1687886485042</v>
      </c>
      <c r="N211" s="347">
        <v>0</v>
      </c>
      <c r="O211" s="348">
        <v>0</v>
      </c>
      <c r="P211" s="371">
        <v>892.93503091880348</v>
      </c>
      <c r="Q211" s="370">
        <v>1409051.4787898718</v>
      </c>
      <c r="S211" s="124"/>
      <c r="T211" s="125"/>
      <c r="U211" s="126"/>
    </row>
    <row r="212" spans="1:21" x14ac:dyDescent="0.25">
      <c r="A212" s="343">
        <v>631</v>
      </c>
      <c r="B212" s="13" t="s">
        <v>599</v>
      </c>
      <c r="C212" s="344">
        <v>2004</v>
      </c>
      <c r="D212" s="345">
        <v>21.75</v>
      </c>
      <c r="E212" s="14">
        <v>7257348.1799999997</v>
      </c>
      <c r="F212" s="14">
        <v>33367118.068965517</v>
      </c>
      <c r="G212" s="329">
        <v>0</v>
      </c>
      <c r="H212" s="346">
        <v>6663413.4783724137</v>
      </c>
      <c r="I212" s="14">
        <v>376479.06282792951</v>
      </c>
      <c r="J212" s="15">
        <v>0</v>
      </c>
      <c r="K212" s="15">
        <v>7039892.5412003435</v>
      </c>
      <c r="L212" s="15">
        <v>3512.9204297406905</v>
      </c>
      <c r="M212" s="38">
        <v>553.77957025930937</v>
      </c>
      <c r="N212" s="347">
        <v>0</v>
      </c>
      <c r="O212" s="348">
        <v>0</v>
      </c>
      <c r="P212" s="371">
        <v>443.02365620744752</v>
      </c>
      <c r="Q212" s="370">
        <v>887819.40703972487</v>
      </c>
      <c r="S212" s="124"/>
      <c r="T212" s="125"/>
      <c r="U212" s="126"/>
    </row>
    <row r="213" spans="1:21" x14ac:dyDescent="0.25">
      <c r="A213" s="343">
        <v>635</v>
      </c>
      <c r="B213" s="13" t="s">
        <v>600</v>
      </c>
      <c r="C213" s="344">
        <v>6435</v>
      </c>
      <c r="D213" s="345">
        <v>21.5</v>
      </c>
      <c r="E213" s="14">
        <v>20709890.870000001</v>
      </c>
      <c r="F213" s="14">
        <v>96325073.813953489</v>
      </c>
      <c r="G213" s="329">
        <v>0</v>
      </c>
      <c r="H213" s="346">
        <v>19236117.240646511</v>
      </c>
      <c r="I213" s="14">
        <v>1596795.5441352169</v>
      </c>
      <c r="J213" s="15">
        <v>0</v>
      </c>
      <c r="K213" s="15">
        <v>20832912.784781728</v>
      </c>
      <c r="L213" s="15">
        <v>3237.4378841929647</v>
      </c>
      <c r="M213" s="38">
        <v>829.26211580703512</v>
      </c>
      <c r="N213" s="347">
        <v>0</v>
      </c>
      <c r="O213" s="348">
        <v>0</v>
      </c>
      <c r="P213" s="371">
        <v>663.40969264562818</v>
      </c>
      <c r="Q213" s="370">
        <v>4269041.3721746169</v>
      </c>
      <c r="S213" s="124"/>
      <c r="T213" s="125"/>
      <c r="U213" s="126"/>
    </row>
    <row r="214" spans="1:21" x14ac:dyDescent="0.25">
      <c r="A214" s="343">
        <v>636</v>
      </c>
      <c r="B214" s="13" t="s">
        <v>601</v>
      </c>
      <c r="C214" s="344">
        <v>8276</v>
      </c>
      <c r="D214" s="345">
        <v>21.25</v>
      </c>
      <c r="E214" s="14">
        <v>24639614.699999999</v>
      </c>
      <c r="F214" s="14">
        <v>115951128</v>
      </c>
      <c r="G214" s="329">
        <v>0</v>
      </c>
      <c r="H214" s="346">
        <v>23155440.261599999</v>
      </c>
      <c r="I214" s="14">
        <v>3392594.9126242776</v>
      </c>
      <c r="J214" s="15">
        <v>0</v>
      </c>
      <c r="K214" s="15">
        <v>26548035.174224276</v>
      </c>
      <c r="L214" s="15">
        <v>3207.834119650106</v>
      </c>
      <c r="M214" s="38">
        <v>858.86588034989381</v>
      </c>
      <c r="N214" s="347">
        <v>0</v>
      </c>
      <c r="O214" s="348">
        <v>0</v>
      </c>
      <c r="P214" s="371">
        <v>687.0927042799151</v>
      </c>
      <c r="Q214" s="370">
        <v>5686379.2206205772</v>
      </c>
      <c r="S214" s="124"/>
      <c r="T214" s="125"/>
      <c r="U214" s="126"/>
    </row>
    <row r="215" spans="1:21" x14ac:dyDescent="0.25">
      <c r="A215" s="343">
        <v>638</v>
      </c>
      <c r="B215" s="13" t="s">
        <v>602</v>
      </c>
      <c r="C215" s="344">
        <v>50380</v>
      </c>
      <c r="D215" s="345">
        <v>19.75</v>
      </c>
      <c r="E215" s="14">
        <v>202528599.71000001</v>
      </c>
      <c r="F215" s="14">
        <v>1025461264.3544304</v>
      </c>
      <c r="G215" s="329">
        <v>0</v>
      </c>
      <c r="H215" s="346">
        <v>204784614.49157974</v>
      </c>
      <c r="I215" s="14">
        <v>45588069.995346352</v>
      </c>
      <c r="J215" s="15">
        <v>0</v>
      </c>
      <c r="K215" s="15">
        <v>250372684.48692608</v>
      </c>
      <c r="L215" s="15">
        <v>4969.6840906495845</v>
      </c>
      <c r="M215" s="38">
        <v>-902.98409064958469</v>
      </c>
      <c r="N215" s="347">
        <v>6.8057049349335248</v>
      </c>
      <c r="O215" s="348">
        <v>0.36805704934933525</v>
      </c>
      <c r="P215" s="371">
        <v>-332.3496600138788</v>
      </c>
      <c r="Q215" s="370">
        <v>-16743775.871499214</v>
      </c>
      <c r="S215" s="124"/>
      <c r="T215" s="125"/>
      <c r="U215" s="126"/>
    </row>
    <row r="216" spans="1:21" x14ac:dyDescent="0.25">
      <c r="A216" s="343">
        <v>678</v>
      </c>
      <c r="B216" s="13" t="s">
        <v>603</v>
      </c>
      <c r="C216" s="344">
        <v>24679</v>
      </c>
      <c r="D216" s="345">
        <v>21</v>
      </c>
      <c r="E216" s="14">
        <v>85262984.980000004</v>
      </c>
      <c r="F216" s="14">
        <v>406014214.19047618</v>
      </c>
      <c r="G216" s="329">
        <v>0</v>
      </c>
      <c r="H216" s="346">
        <v>81081038.573838085</v>
      </c>
      <c r="I216" s="14">
        <v>7263564.9452068117</v>
      </c>
      <c r="J216" s="15">
        <v>0</v>
      </c>
      <c r="K216" s="15">
        <v>88344603.519044891</v>
      </c>
      <c r="L216" s="15">
        <v>3579.7481064485955</v>
      </c>
      <c r="M216" s="38">
        <v>486.95189355140428</v>
      </c>
      <c r="N216" s="347">
        <v>0</v>
      </c>
      <c r="O216" s="348">
        <v>0</v>
      </c>
      <c r="P216" s="371">
        <v>389.56151484112343</v>
      </c>
      <c r="Q216" s="370">
        <v>9613988.6247640848</v>
      </c>
      <c r="S216" s="124"/>
      <c r="T216" s="125"/>
      <c r="U216" s="126"/>
    </row>
    <row r="217" spans="1:21" x14ac:dyDescent="0.25">
      <c r="A217" s="343">
        <v>680</v>
      </c>
      <c r="B217" s="13" t="s">
        <v>604</v>
      </c>
      <c r="C217" s="344">
        <v>24056</v>
      </c>
      <c r="D217" s="345">
        <v>19.75</v>
      </c>
      <c r="E217" s="14">
        <v>89560577.579999998</v>
      </c>
      <c r="F217" s="14">
        <v>453471278.88607597</v>
      </c>
      <c r="G217" s="329">
        <v>0</v>
      </c>
      <c r="H217" s="346">
        <v>90558214.393549368</v>
      </c>
      <c r="I217" s="14">
        <v>6842327.8508841284</v>
      </c>
      <c r="J217" s="15">
        <v>0</v>
      </c>
      <c r="K217" s="15">
        <v>97400542.244433492</v>
      </c>
      <c r="L217" s="15">
        <v>4048.9084737459884</v>
      </c>
      <c r="M217" s="38">
        <v>17.791526254011387</v>
      </c>
      <c r="N217" s="347">
        <v>0</v>
      </c>
      <c r="O217" s="348">
        <v>0</v>
      </c>
      <c r="P217" s="371">
        <v>14.23322100320911</v>
      </c>
      <c r="Q217" s="370">
        <v>342394.36445319833</v>
      </c>
      <c r="S217" s="124"/>
      <c r="T217" s="125"/>
      <c r="U217" s="126"/>
    </row>
    <row r="218" spans="1:21" x14ac:dyDescent="0.25">
      <c r="A218" s="343">
        <v>681</v>
      </c>
      <c r="B218" s="13" t="s">
        <v>605</v>
      </c>
      <c r="C218" s="344">
        <v>3431</v>
      </c>
      <c r="D218" s="345">
        <v>22</v>
      </c>
      <c r="E218" s="14">
        <v>9663165.1099999994</v>
      </c>
      <c r="F218" s="14">
        <v>43923477.772727273</v>
      </c>
      <c r="G218" s="329">
        <v>0</v>
      </c>
      <c r="H218" s="346">
        <v>8771518.511213636</v>
      </c>
      <c r="I218" s="14">
        <v>1565102.9347669762</v>
      </c>
      <c r="J218" s="15">
        <v>0</v>
      </c>
      <c r="K218" s="15">
        <v>10336621.445980612</v>
      </c>
      <c r="L218" s="15">
        <v>3012.7139160538072</v>
      </c>
      <c r="M218" s="38">
        <v>1053.9860839461926</v>
      </c>
      <c r="N218" s="347">
        <v>0</v>
      </c>
      <c r="O218" s="348">
        <v>0</v>
      </c>
      <c r="P218" s="371">
        <v>843.18886715695407</v>
      </c>
      <c r="Q218" s="370">
        <v>2892981.0032155095</v>
      </c>
      <c r="S218" s="124"/>
      <c r="T218" s="125"/>
      <c r="U218" s="126"/>
    </row>
    <row r="219" spans="1:21" x14ac:dyDescent="0.25">
      <c r="A219" s="343">
        <v>683</v>
      </c>
      <c r="B219" s="13" t="s">
        <v>606</v>
      </c>
      <c r="C219" s="344">
        <v>3783</v>
      </c>
      <c r="D219" s="345">
        <v>19.75</v>
      </c>
      <c r="E219" s="14">
        <v>8568158.7400000002</v>
      </c>
      <c r="F219" s="14">
        <v>43383082.227848098</v>
      </c>
      <c r="G219" s="329">
        <v>0</v>
      </c>
      <c r="H219" s="346">
        <v>8663601.5209012646</v>
      </c>
      <c r="I219" s="14">
        <v>882317.75232360465</v>
      </c>
      <c r="J219" s="15">
        <v>0</v>
      </c>
      <c r="K219" s="15">
        <v>9545919.2732248697</v>
      </c>
      <c r="L219" s="15">
        <v>2523.3727922878325</v>
      </c>
      <c r="M219" s="38">
        <v>1543.3272077121674</v>
      </c>
      <c r="N219" s="347">
        <v>0</v>
      </c>
      <c r="O219" s="348">
        <v>0</v>
      </c>
      <c r="P219" s="371">
        <v>1234.6617661697339</v>
      </c>
      <c r="Q219" s="370">
        <v>4670725.4614201039</v>
      </c>
      <c r="S219" s="124"/>
      <c r="T219" s="125"/>
      <c r="U219" s="126"/>
    </row>
    <row r="220" spans="1:21" x14ac:dyDescent="0.25">
      <c r="A220" s="343">
        <v>684</v>
      </c>
      <c r="B220" s="13" t="s">
        <v>607</v>
      </c>
      <c r="C220" s="344">
        <v>39205</v>
      </c>
      <c r="D220" s="345">
        <v>21</v>
      </c>
      <c r="E220" s="14">
        <v>161428328.74000001</v>
      </c>
      <c r="F220" s="14">
        <v>768706327.33333337</v>
      </c>
      <c r="G220" s="329">
        <v>0</v>
      </c>
      <c r="H220" s="346">
        <v>153510653.56846666</v>
      </c>
      <c r="I220" s="14">
        <v>19138862.930569377</v>
      </c>
      <c r="J220" s="15">
        <v>0</v>
      </c>
      <c r="K220" s="15">
        <v>172649516.49903604</v>
      </c>
      <c r="L220" s="15">
        <v>4403.7626960600955</v>
      </c>
      <c r="M220" s="38">
        <v>-337.06269606009573</v>
      </c>
      <c r="N220" s="347">
        <v>5.820268954770099</v>
      </c>
      <c r="O220" s="348">
        <v>0.35820268954770096</v>
      </c>
      <c r="P220" s="371">
        <v>-120.73676427492556</v>
      </c>
      <c r="Q220" s="370">
        <v>-4733484.8433984565</v>
      </c>
      <c r="S220" s="124"/>
      <c r="T220" s="125"/>
      <c r="U220" s="126"/>
    </row>
    <row r="221" spans="1:21" x14ac:dyDescent="0.25">
      <c r="A221" s="343">
        <v>686</v>
      </c>
      <c r="B221" s="13" t="s">
        <v>608</v>
      </c>
      <c r="C221" s="344">
        <v>3121</v>
      </c>
      <c r="D221" s="345">
        <v>22</v>
      </c>
      <c r="E221" s="14">
        <v>8845150.3100000005</v>
      </c>
      <c r="F221" s="14">
        <v>40205228.68181818</v>
      </c>
      <c r="G221" s="329">
        <v>0</v>
      </c>
      <c r="H221" s="346">
        <v>8028984.1677590897</v>
      </c>
      <c r="I221" s="14">
        <v>1041954.2999440926</v>
      </c>
      <c r="J221" s="15">
        <v>0</v>
      </c>
      <c r="K221" s="15">
        <v>9070938.4677031823</v>
      </c>
      <c r="L221" s="15">
        <v>2906.4205279407824</v>
      </c>
      <c r="M221" s="38">
        <v>1160.2794720592174</v>
      </c>
      <c r="N221" s="347">
        <v>0</v>
      </c>
      <c r="O221" s="348">
        <v>0</v>
      </c>
      <c r="P221" s="371">
        <v>928.22357764737399</v>
      </c>
      <c r="Q221" s="370">
        <v>2896985.7858374543</v>
      </c>
      <c r="S221" s="124"/>
      <c r="T221" s="125"/>
      <c r="U221" s="126"/>
    </row>
    <row r="222" spans="1:21" x14ac:dyDescent="0.25">
      <c r="A222" s="343">
        <v>687</v>
      </c>
      <c r="B222" s="13" t="s">
        <v>609</v>
      </c>
      <c r="C222" s="344">
        <v>1602</v>
      </c>
      <c r="D222" s="345">
        <v>22</v>
      </c>
      <c r="E222" s="14">
        <v>3724078.55</v>
      </c>
      <c r="F222" s="14">
        <v>16927629.772727273</v>
      </c>
      <c r="G222" s="329">
        <v>0</v>
      </c>
      <c r="H222" s="346">
        <v>3380447.6656136364</v>
      </c>
      <c r="I222" s="14">
        <v>2038021.9000582541</v>
      </c>
      <c r="J222" s="15">
        <v>0</v>
      </c>
      <c r="K222" s="15">
        <v>5418469.565671891</v>
      </c>
      <c r="L222" s="15">
        <v>3382.315584064851</v>
      </c>
      <c r="M222" s="38">
        <v>684.38441593514881</v>
      </c>
      <c r="N222" s="347">
        <v>0</v>
      </c>
      <c r="O222" s="348">
        <v>0</v>
      </c>
      <c r="P222" s="371">
        <v>547.50753274811905</v>
      </c>
      <c r="Q222" s="370">
        <v>877107.06746248668</v>
      </c>
      <c r="S222" s="124"/>
      <c r="T222" s="125"/>
      <c r="U222" s="126"/>
    </row>
    <row r="223" spans="1:21" x14ac:dyDescent="0.25">
      <c r="A223" s="343">
        <v>689</v>
      </c>
      <c r="B223" s="13" t="s">
        <v>610</v>
      </c>
      <c r="C223" s="344">
        <v>3226</v>
      </c>
      <c r="D223" s="345">
        <v>20.5</v>
      </c>
      <c r="E223" s="14">
        <v>10447156.76</v>
      </c>
      <c r="F223" s="14">
        <v>50961740.292682923</v>
      </c>
      <c r="G223" s="329">
        <v>0</v>
      </c>
      <c r="H223" s="346">
        <v>10177059.536448779</v>
      </c>
      <c r="I223" s="14">
        <v>1893878.6593983029</v>
      </c>
      <c r="J223" s="15">
        <v>0</v>
      </c>
      <c r="K223" s="15">
        <v>12070938.195847081</v>
      </c>
      <c r="L223" s="15">
        <v>3741.766334732511</v>
      </c>
      <c r="M223" s="38">
        <v>324.93366526748878</v>
      </c>
      <c r="N223" s="347">
        <v>0</v>
      </c>
      <c r="O223" s="348">
        <v>0</v>
      </c>
      <c r="P223" s="371">
        <v>259.94693221399103</v>
      </c>
      <c r="Q223" s="370">
        <v>838588.80332233512</v>
      </c>
      <c r="S223" s="124"/>
      <c r="T223" s="125"/>
      <c r="U223" s="126"/>
    </row>
    <row r="224" spans="1:21" x14ac:dyDescent="0.25">
      <c r="A224" s="343">
        <v>691</v>
      </c>
      <c r="B224" s="13" t="s">
        <v>611</v>
      </c>
      <c r="C224" s="344">
        <v>2718</v>
      </c>
      <c r="D224" s="345">
        <v>22.5</v>
      </c>
      <c r="E224" s="14">
        <v>7460677.7800000003</v>
      </c>
      <c r="F224" s="14">
        <v>33158567.911111113</v>
      </c>
      <c r="G224" s="329">
        <v>0</v>
      </c>
      <c r="H224" s="346">
        <v>6621766.0118488893</v>
      </c>
      <c r="I224" s="14">
        <v>492025.21261875855</v>
      </c>
      <c r="J224" s="15">
        <v>0</v>
      </c>
      <c r="K224" s="15">
        <v>7113791.2244676482</v>
      </c>
      <c r="L224" s="15">
        <v>2617.2888978909668</v>
      </c>
      <c r="M224" s="38">
        <v>1449.411102109033</v>
      </c>
      <c r="N224" s="347">
        <v>0</v>
      </c>
      <c r="O224" s="348">
        <v>0</v>
      </c>
      <c r="P224" s="371">
        <v>1159.5288816872264</v>
      </c>
      <c r="Q224" s="370">
        <v>3151599.5004258812</v>
      </c>
      <c r="S224" s="124"/>
      <c r="T224" s="125"/>
      <c r="U224" s="126"/>
    </row>
    <row r="225" spans="1:21" x14ac:dyDescent="0.25">
      <c r="A225" s="343">
        <v>694</v>
      </c>
      <c r="B225" s="13" t="s">
        <v>612</v>
      </c>
      <c r="C225" s="344">
        <v>28793</v>
      </c>
      <c r="D225" s="345">
        <v>20.5</v>
      </c>
      <c r="E225" s="14">
        <v>107376040.45</v>
      </c>
      <c r="F225" s="14">
        <v>523785563.17073172</v>
      </c>
      <c r="G225" s="329">
        <v>0</v>
      </c>
      <c r="H225" s="346">
        <v>104599976.96519512</v>
      </c>
      <c r="I225" s="14">
        <v>9560540.8911944441</v>
      </c>
      <c r="J225" s="15">
        <v>0</v>
      </c>
      <c r="K225" s="15">
        <v>114160517.85638957</v>
      </c>
      <c r="L225" s="15">
        <v>3964.8705538286931</v>
      </c>
      <c r="M225" s="38">
        <v>101.8294461713067</v>
      </c>
      <c r="N225" s="347">
        <v>0</v>
      </c>
      <c r="O225" s="348">
        <v>0</v>
      </c>
      <c r="P225" s="371">
        <v>81.463556937045368</v>
      </c>
      <c r="Q225" s="370">
        <v>2345580.1948883473</v>
      </c>
      <c r="S225" s="124"/>
      <c r="T225" s="125"/>
      <c r="U225" s="126"/>
    </row>
    <row r="226" spans="1:21" x14ac:dyDescent="0.25">
      <c r="A226" s="343">
        <v>697</v>
      </c>
      <c r="B226" s="13" t="s">
        <v>613</v>
      </c>
      <c r="C226" s="344">
        <v>1272</v>
      </c>
      <c r="D226" s="345">
        <v>21.5</v>
      </c>
      <c r="E226" s="14">
        <v>3701870.12</v>
      </c>
      <c r="F226" s="14">
        <v>17218000.558139537</v>
      </c>
      <c r="G226" s="329">
        <v>0</v>
      </c>
      <c r="H226" s="346">
        <v>3438434.7114604651</v>
      </c>
      <c r="I226" s="14">
        <v>603034.50394189905</v>
      </c>
      <c r="J226" s="15">
        <v>0</v>
      </c>
      <c r="K226" s="15">
        <v>4041469.2154023643</v>
      </c>
      <c r="L226" s="15">
        <v>3177.2556724861356</v>
      </c>
      <c r="M226" s="38">
        <v>889.44432751386421</v>
      </c>
      <c r="N226" s="347">
        <v>0</v>
      </c>
      <c r="O226" s="348">
        <v>0</v>
      </c>
      <c r="P226" s="371">
        <v>711.55546201109144</v>
      </c>
      <c r="Q226" s="370">
        <v>905098.54767810833</v>
      </c>
      <c r="S226" s="124"/>
      <c r="T226" s="125"/>
      <c r="U226" s="126"/>
    </row>
    <row r="227" spans="1:21" x14ac:dyDescent="0.25">
      <c r="A227" s="343">
        <v>698</v>
      </c>
      <c r="B227" s="13" t="s">
        <v>614</v>
      </c>
      <c r="C227" s="344">
        <v>63042</v>
      </c>
      <c r="D227" s="345">
        <v>21.5</v>
      </c>
      <c r="E227" s="14">
        <v>226985936.44</v>
      </c>
      <c r="F227" s="14">
        <v>1055748541.5813954</v>
      </c>
      <c r="G227" s="329">
        <v>0</v>
      </c>
      <c r="H227" s="346">
        <v>210832983.75380465</v>
      </c>
      <c r="I227" s="14">
        <v>13011400.186838744</v>
      </c>
      <c r="J227" s="15">
        <v>0</v>
      </c>
      <c r="K227" s="15">
        <v>223844383.9406434</v>
      </c>
      <c r="L227" s="15">
        <v>3550.7183138327368</v>
      </c>
      <c r="M227" s="38">
        <v>515.98168616726298</v>
      </c>
      <c r="N227" s="347">
        <v>0</v>
      </c>
      <c r="O227" s="348">
        <v>0</v>
      </c>
      <c r="P227" s="371">
        <v>412.78534893381038</v>
      </c>
      <c r="Q227" s="370">
        <v>26022813.967485275</v>
      </c>
      <c r="S227" s="124"/>
      <c r="T227" s="125"/>
      <c r="U227" s="126"/>
    </row>
    <row r="228" spans="1:21" x14ac:dyDescent="0.25">
      <c r="A228" s="343">
        <v>700</v>
      </c>
      <c r="B228" s="13" t="s">
        <v>615</v>
      </c>
      <c r="C228" s="344">
        <v>4994</v>
      </c>
      <c r="D228" s="345">
        <v>20.5</v>
      </c>
      <c r="E228" s="14">
        <v>17496432.329999998</v>
      </c>
      <c r="F228" s="14">
        <v>85348450.390243888</v>
      </c>
      <c r="G228" s="329">
        <v>0</v>
      </c>
      <c r="H228" s="346">
        <v>17044085.542931702</v>
      </c>
      <c r="I228" s="14">
        <v>2616821.2326286687</v>
      </c>
      <c r="J228" s="15">
        <v>0</v>
      </c>
      <c r="K228" s="15">
        <v>19660906.775560372</v>
      </c>
      <c r="L228" s="15">
        <v>3936.9056418823329</v>
      </c>
      <c r="M228" s="38">
        <v>129.79435811766689</v>
      </c>
      <c r="N228" s="347">
        <v>0</v>
      </c>
      <c r="O228" s="348">
        <v>0</v>
      </c>
      <c r="P228" s="371">
        <v>103.83548649413352</v>
      </c>
      <c r="Q228" s="370">
        <v>518554.4195517028</v>
      </c>
      <c r="S228" s="124"/>
      <c r="T228" s="125"/>
      <c r="U228" s="126"/>
    </row>
    <row r="229" spans="1:21" x14ac:dyDescent="0.25">
      <c r="A229" s="343">
        <v>702</v>
      </c>
      <c r="B229" s="13" t="s">
        <v>616</v>
      </c>
      <c r="C229" s="344">
        <v>4283</v>
      </c>
      <c r="D229" s="345">
        <v>22</v>
      </c>
      <c r="E229" s="14">
        <v>12895429.619999999</v>
      </c>
      <c r="F229" s="14">
        <v>58615589.18181818</v>
      </c>
      <c r="G229" s="329">
        <v>0</v>
      </c>
      <c r="H229" s="346">
        <v>11705533.159609091</v>
      </c>
      <c r="I229" s="14">
        <v>2227801.795679451</v>
      </c>
      <c r="J229" s="15">
        <v>0</v>
      </c>
      <c r="K229" s="15">
        <v>13933334.955288541</v>
      </c>
      <c r="L229" s="15">
        <v>3253.1718317274203</v>
      </c>
      <c r="M229" s="38">
        <v>813.52816827257948</v>
      </c>
      <c r="N229" s="347">
        <v>0</v>
      </c>
      <c r="O229" s="348">
        <v>0</v>
      </c>
      <c r="P229" s="371">
        <v>650.82253461806363</v>
      </c>
      <c r="Q229" s="370">
        <v>2787472.9157691663</v>
      </c>
      <c r="S229" s="124"/>
      <c r="T229" s="125"/>
      <c r="U229" s="126"/>
    </row>
    <row r="230" spans="1:21" x14ac:dyDescent="0.25">
      <c r="A230" s="343">
        <v>704</v>
      </c>
      <c r="B230" s="13" t="s">
        <v>617</v>
      </c>
      <c r="C230" s="344">
        <v>6327</v>
      </c>
      <c r="D230" s="345">
        <v>19.75</v>
      </c>
      <c r="E230" s="14">
        <v>23617635.27</v>
      </c>
      <c r="F230" s="14">
        <v>119582963.39240506</v>
      </c>
      <c r="G230" s="329">
        <v>0</v>
      </c>
      <c r="H230" s="346">
        <v>23880717.789463289</v>
      </c>
      <c r="I230" s="14">
        <v>1673863.6710325265</v>
      </c>
      <c r="J230" s="15">
        <v>0</v>
      </c>
      <c r="K230" s="15">
        <v>25554581.460495815</v>
      </c>
      <c r="L230" s="15">
        <v>4038.9728877028315</v>
      </c>
      <c r="M230" s="38">
        <v>27.727112297168333</v>
      </c>
      <c r="N230" s="347">
        <v>0</v>
      </c>
      <c r="O230" s="348">
        <v>0</v>
      </c>
      <c r="P230" s="371">
        <v>22.181689837734666</v>
      </c>
      <c r="Q230" s="370">
        <v>140343.55160334724</v>
      </c>
      <c r="S230" s="124"/>
      <c r="T230" s="125"/>
      <c r="U230" s="126"/>
    </row>
    <row r="231" spans="1:21" x14ac:dyDescent="0.25">
      <c r="A231" s="343">
        <v>707</v>
      </c>
      <c r="B231" s="13" t="s">
        <v>618</v>
      </c>
      <c r="C231" s="344">
        <v>2126</v>
      </c>
      <c r="D231" s="345">
        <v>21.5</v>
      </c>
      <c r="E231" s="14">
        <v>4924361.67</v>
      </c>
      <c r="F231" s="14">
        <v>22904007.767441861</v>
      </c>
      <c r="G231" s="329">
        <v>0</v>
      </c>
      <c r="H231" s="346">
        <v>4573930.3511581393</v>
      </c>
      <c r="I231" s="14">
        <v>669034.56342623557</v>
      </c>
      <c r="J231" s="15">
        <v>0</v>
      </c>
      <c r="K231" s="15">
        <v>5242964.914584375</v>
      </c>
      <c r="L231" s="15">
        <v>2466.1170811779753</v>
      </c>
      <c r="M231" s="38">
        <v>1600.5829188220246</v>
      </c>
      <c r="N231" s="347">
        <v>0</v>
      </c>
      <c r="O231" s="348">
        <v>0</v>
      </c>
      <c r="P231" s="371">
        <v>1280.4663350576197</v>
      </c>
      <c r="Q231" s="370">
        <v>2722271.4283324997</v>
      </c>
      <c r="S231" s="124"/>
      <c r="T231" s="125"/>
      <c r="U231" s="126"/>
    </row>
    <row r="232" spans="1:21" x14ac:dyDescent="0.25">
      <c r="A232" s="343">
        <v>710</v>
      </c>
      <c r="B232" s="13" t="s">
        <v>238</v>
      </c>
      <c r="C232" s="344">
        <v>27536</v>
      </c>
      <c r="D232" s="345">
        <v>22</v>
      </c>
      <c r="E232" s="14">
        <v>101976674.98</v>
      </c>
      <c r="F232" s="14">
        <v>463530340.81818181</v>
      </c>
      <c r="G232" s="329">
        <v>0</v>
      </c>
      <c r="H232" s="346">
        <v>92567009.061390907</v>
      </c>
      <c r="I232" s="14">
        <v>4870729.3764834385</v>
      </c>
      <c r="J232" s="15">
        <v>0</v>
      </c>
      <c r="K232" s="15">
        <v>97437738.437874347</v>
      </c>
      <c r="L232" s="15">
        <v>3538.5581942865465</v>
      </c>
      <c r="M232" s="38">
        <v>528.14180571345332</v>
      </c>
      <c r="N232" s="347">
        <v>0</v>
      </c>
      <c r="O232" s="348">
        <v>0</v>
      </c>
      <c r="P232" s="371">
        <v>422.51344457076266</v>
      </c>
      <c r="Q232" s="370">
        <v>11634330.209700521</v>
      </c>
      <c r="S232" s="124"/>
      <c r="T232" s="125"/>
      <c r="U232" s="126"/>
    </row>
    <row r="233" spans="1:21" x14ac:dyDescent="0.25">
      <c r="A233" s="343">
        <v>729</v>
      </c>
      <c r="B233" s="13" t="s">
        <v>619</v>
      </c>
      <c r="C233" s="344">
        <v>9309</v>
      </c>
      <c r="D233" s="345">
        <v>21.5</v>
      </c>
      <c r="E233" s="14">
        <v>25651634.809999999</v>
      </c>
      <c r="F233" s="14">
        <v>119309929.34883721</v>
      </c>
      <c r="G233" s="329">
        <v>0</v>
      </c>
      <c r="H233" s="346">
        <v>23826192.890962791</v>
      </c>
      <c r="I233" s="14">
        <v>2884887.126180423</v>
      </c>
      <c r="J233" s="15">
        <v>0</v>
      </c>
      <c r="K233" s="15">
        <v>26711080.017143212</v>
      </c>
      <c r="L233" s="15">
        <v>2869.382320028275</v>
      </c>
      <c r="M233" s="38">
        <v>1197.3176799717248</v>
      </c>
      <c r="N233" s="347">
        <v>0</v>
      </c>
      <c r="O233" s="348">
        <v>0</v>
      </c>
      <c r="P233" s="371">
        <v>957.85414397737986</v>
      </c>
      <c r="Q233" s="370">
        <v>8916664.2262854297</v>
      </c>
      <c r="S233" s="124"/>
      <c r="T233" s="125"/>
      <c r="U233" s="126"/>
    </row>
    <row r="234" spans="1:21" x14ac:dyDescent="0.25">
      <c r="A234" s="343">
        <v>732</v>
      </c>
      <c r="B234" s="13" t="s">
        <v>620</v>
      </c>
      <c r="C234" s="344">
        <v>3400</v>
      </c>
      <c r="D234" s="345">
        <v>20.25</v>
      </c>
      <c r="E234" s="14">
        <v>8965060.1500000004</v>
      </c>
      <c r="F234" s="14">
        <v>44271901.975308642</v>
      </c>
      <c r="G234" s="329">
        <v>0</v>
      </c>
      <c r="H234" s="346">
        <v>8841098.8244691361</v>
      </c>
      <c r="I234" s="14">
        <v>1419929.2411777552</v>
      </c>
      <c r="J234" s="15">
        <v>0</v>
      </c>
      <c r="K234" s="15">
        <v>10261028.065646891</v>
      </c>
      <c r="L234" s="15">
        <v>3017.949431072615</v>
      </c>
      <c r="M234" s="38">
        <v>1048.7505689273848</v>
      </c>
      <c r="N234" s="347">
        <v>0</v>
      </c>
      <c r="O234" s="348">
        <v>0</v>
      </c>
      <c r="P234" s="371">
        <v>839.00045514190788</v>
      </c>
      <c r="Q234" s="370">
        <v>2852601.5474824868</v>
      </c>
      <c r="S234" s="124"/>
      <c r="T234" s="125"/>
      <c r="U234" s="126"/>
    </row>
    <row r="235" spans="1:21" x14ac:dyDescent="0.25">
      <c r="A235" s="343">
        <v>734</v>
      </c>
      <c r="B235" s="13" t="s">
        <v>621</v>
      </c>
      <c r="C235" s="344">
        <v>51833</v>
      </c>
      <c r="D235" s="345">
        <v>20.75</v>
      </c>
      <c r="E235" s="14">
        <v>169999063.06999999</v>
      </c>
      <c r="F235" s="14">
        <v>819272593.10843372</v>
      </c>
      <c r="G235" s="329">
        <v>0</v>
      </c>
      <c r="H235" s="346">
        <v>163608736.8437542</v>
      </c>
      <c r="I235" s="14">
        <v>13878721.486608164</v>
      </c>
      <c r="J235" s="15">
        <v>0</v>
      </c>
      <c r="K235" s="15">
        <v>177487458.33036238</v>
      </c>
      <c r="L235" s="15">
        <v>3424.217358253668</v>
      </c>
      <c r="M235" s="38">
        <v>642.48264174633186</v>
      </c>
      <c r="N235" s="347">
        <v>0</v>
      </c>
      <c r="O235" s="348">
        <v>0</v>
      </c>
      <c r="P235" s="371">
        <v>513.98611339706554</v>
      </c>
      <c r="Q235" s="370">
        <v>26641442.2157101</v>
      </c>
      <c r="S235" s="124"/>
      <c r="T235" s="125"/>
      <c r="U235" s="126"/>
    </row>
    <row r="236" spans="1:21" x14ac:dyDescent="0.25">
      <c r="A236" s="343">
        <v>738</v>
      </c>
      <c r="B236" s="13" t="s">
        <v>622</v>
      </c>
      <c r="C236" s="344">
        <v>2945</v>
      </c>
      <c r="D236" s="345">
        <v>21.5</v>
      </c>
      <c r="E236" s="14">
        <v>10412308.710000001</v>
      </c>
      <c r="F236" s="14">
        <v>48429342.837209307</v>
      </c>
      <c r="G236" s="329">
        <v>0</v>
      </c>
      <c r="H236" s="346">
        <v>9671339.7645906974</v>
      </c>
      <c r="I236" s="14">
        <v>610781.73515984905</v>
      </c>
      <c r="J236" s="15">
        <v>0</v>
      </c>
      <c r="K236" s="15">
        <v>10282121.499750547</v>
      </c>
      <c r="L236" s="15">
        <v>3491.3825126487427</v>
      </c>
      <c r="M236" s="38">
        <v>575.31748735125711</v>
      </c>
      <c r="N236" s="347">
        <v>0</v>
      </c>
      <c r="O236" s="348">
        <v>0</v>
      </c>
      <c r="P236" s="371">
        <v>460.25398988100574</v>
      </c>
      <c r="Q236" s="370">
        <v>1355448.0001995619</v>
      </c>
      <c r="S236" s="124"/>
      <c r="T236" s="125"/>
      <c r="U236" s="126"/>
    </row>
    <row r="237" spans="1:21" x14ac:dyDescent="0.25">
      <c r="A237" s="343">
        <v>739</v>
      </c>
      <c r="B237" s="13" t="s">
        <v>623</v>
      </c>
      <c r="C237" s="344">
        <v>3383</v>
      </c>
      <c r="D237" s="345">
        <v>21.5</v>
      </c>
      <c r="E237" s="14">
        <v>10311854.890000001</v>
      </c>
      <c r="F237" s="14">
        <v>47962115.767441861</v>
      </c>
      <c r="G237" s="329">
        <v>0</v>
      </c>
      <c r="H237" s="346">
        <v>9578034.5187581386</v>
      </c>
      <c r="I237" s="14">
        <v>1484105.267253093</v>
      </c>
      <c r="J237" s="15">
        <v>0</v>
      </c>
      <c r="K237" s="15">
        <v>11062139.786011232</v>
      </c>
      <c r="L237" s="15">
        <v>3269.9201259270567</v>
      </c>
      <c r="M237" s="38">
        <v>796.77987407294313</v>
      </c>
      <c r="N237" s="347">
        <v>0</v>
      </c>
      <c r="O237" s="348">
        <v>0</v>
      </c>
      <c r="P237" s="371">
        <v>637.4238992583546</v>
      </c>
      <c r="Q237" s="370">
        <v>2156405.0511910138</v>
      </c>
      <c r="S237" s="124"/>
      <c r="T237" s="125"/>
      <c r="U237" s="126"/>
    </row>
    <row r="238" spans="1:21" x14ac:dyDescent="0.25">
      <c r="A238" s="343">
        <v>740</v>
      </c>
      <c r="B238" s="13" t="s">
        <v>624</v>
      </c>
      <c r="C238" s="344">
        <v>32974</v>
      </c>
      <c r="D238" s="345">
        <v>22.75</v>
      </c>
      <c r="E238" s="14">
        <v>114311451.53</v>
      </c>
      <c r="F238" s="14">
        <v>502467918.81318682</v>
      </c>
      <c r="G238" s="329">
        <v>0</v>
      </c>
      <c r="H238" s="346">
        <v>100342843.38699341</v>
      </c>
      <c r="I238" s="14">
        <v>13154944.891260345</v>
      </c>
      <c r="J238" s="15">
        <v>0</v>
      </c>
      <c r="K238" s="15">
        <v>113497788.27825375</v>
      </c>
      <c r="L238" s="15">
        <v>3442.0388269016116</v>
      </c>
      <c r="M238" s="38">
        <v>624.66117309838819</v>
      </c>
      <c r="N238" s="347">
        <v>0</v>
      </c>
      <c r="O238" s="348">
        <v>0</v>
      </c>
      <c r="P238" s="371">
        <v>499.72893847871057</v>
      </c>
      <c r="Q238" s="370">
        <v>16478062.017397003</v>
      </c>
      <c r="S238" s="124"/>
      <c r="T238" s="125"/>
      <c r="U238" s="126"/>
    </row>
    <row r="239" spans="1:21" x14ac:dyDescent="0.25">
      <c r="A239" s="343">
        <v>742</v>
      </c>
      <c r="B239" s="13" t="s">
        <v>625</v>
      </c>
      <c r="C239" s="344">
        <v>1005</v>
      </c>
      <c r="D239" s="345">
        <v>21.75</v>
      </c>
      <c r="E239" s="14">
        <v>2952072.96</v>
      </c>
      <c r="F239" s="14">
        <v>13572749.241379309</v>
      </c>
      <c r="G239" s="329">
        <v>0</v>
      </c>
      <c r="H239" s="346">
        <v>2710478.0235034479</v>
      </c>
      <c r="I239" s="14">
        <v>1290013.3686699662</v>
      </c>
      <c r="J239" s="15">
        <v>0</v>
      </c>
      <c r="K239" s="15">
        <v>4000491.3921734141</v>
      </c>
      <c r="L239" s="15">
        <v>3980.588449923795</v>
      </c>
      <c r="M239" s="38">
        <v>86.111550076204821</v>
      </c>
      <c r="N239" s="347">
        <v>0</v>
      </c>
      <c r="O239" s="348">
        <v>0</v>
      </c>
      <c r="P239" s="371">
        <v>68.889240060963857</v>
      </c>
      <c r="Q239" s="370">
        <v>69233.686261268682</v>
      </c>
      <c r="S239" s="124"/>
      <c r="T239" s="125"/>
      <c r="U239" s="126"/>
    </row>
    <row r="240" spans="1:21" x14ac:dyDescent="0.25">
      <c r="A240" s="343">
        <v>743</v>
      </c>
      <c r="B240" s="13" t="s">
        <v>626</v>
      </c>
      <c r="C240" s="344">
        <v>63781</v>
      </c>
      <c r="D240" s="345">
        <v>21</v>
      </c>
      <c r="E240" s="14">
        <v>225532992.59</v>
      </c>
      <c r="F240" s="14">
        <v>1073966631.3809524</v>
      </c>
      <c r="G240" s="329">
        <v>0</v>
      </c>
      <c r="H240" s="346">
        <v>214471136.28677619</v>
      </c>
      <c r="I240" s="14">
        <v>19448188.076214865</v>
      </c>
      <c r="J240" s="15">
        <v>0</v>
      </c>
      <c r="K240" s="15">
        <v>233919324.36299103</v>
      </c>
      <c r="L240" s="15">
        <v>3667.5393042283913</v>
      </c>
      <c r="M240" s="38">
        <v>399.16069577160852</v>
      </c>
      <c r="N240" s="347">
        <v>0</v>
      </c>
      <c r="O240" s="348">
        <v>0</v>
      </c>
      <c r="P240" s="371">
        <v>319.32855661728684</v>
      </c>
      <c r="Q240" s="370">
        <v>20367094.66960717</v>
      </c>
      <c r="S240" s="124"/>
      <c r="T240" s="125"/>
      <c r="U240" s="126"/>
    </row>
    <row r="241" spans="1:21" x14ac:dyDescent="0.25">
      <c r="A241" s="343">
        <v>746</v>
      </c>
      <c r="B241" s="13" t="s">
        <v>627</v>
      </c>
      <c r="C241" s="344">
        <v>4910</v>
      </c>
      <c r="D241" s="345">
        <v>21.75</v>
      </c>
      <c r="E241" s="14">
        <v>12648169.1</v>
      </c>
      <c r="F241" s="14">
        <v>58152501.609195404</v>
      </c>
      <c r="G241" s="329">
        <v>0</v>
      </c>
      <c r="H241" s="346">
        <v>11613054.571356321</v>
      </c>
      <c r="I241" s="14">
        <v>2460489.3445481127</v>
      </c>
      <c r="J241" s="15">
        <v>0</v>
      </c>
      <c r="K241" s="15">
        <v>14073543.915904433</v>
      </c>
      <c r="L241" s="15">
        <v>2866.3022231984587</v>
      </c>
      <c r="M241" s="38">
        <v>1200.3977768015411</v>
      </c>
      <c r="N241" s="347">
        <v>0</v>
      </c>
      <c r="O241" s="348">
        <v>0</v>
      </c>
      <c r="P241" s="371">
        <v>960.31822144123294</v>
      </c>
      <c r="Q241" s="370">
        <v>4715162.467276454</v>
      </c>
      <c r="S241" s="124"/>
      <c r="T241" s="125"/>
      <c r="U241" s="126"/>
    </row>
    <row r="242" spans="1:21" x14ac:dyDescent="0.25">
      <c r="A242" s="343">
        <v>747</v>
      </c>
      <c r="B242" s="13" t="s">
        <v>628</v>
      </c>
      <c r="C242" s="344">
        <v>1437</v>
      </c>
      <c r="D242" s="345">
        <v>22</v>
      </c>
      <c r="E242" s="14">
        <v>3475827.56</v>
      </c>
      <c r="F242" s="14">
        <v>15799216.181818182</v>
      </c>
      <c r="G242" s="329">
        <v>0</v>
      </c>
      <c r="H242" s="346">
        <v>3155103.4715090906</v>
      </c>
      <c r="I242" s="14">
        <v>807299.43872134399</v>
      </c>
      <c r="J242" s="15">
        <v>0</v>
      </c>
      <c r="K242" s="15">
        <v>3962402.9102304345</v>
      </c>
      <c r="L242" s="15">
        <v>2757.4132986989803</v>
      </c>
      <c r="M242" s="38">
        <v>1309.2867013010195</v>
      </c>
      <c r="N242" s="347">
        <v>0</v>
      </c>
      <c r="O242" s="348">
        <v>0</v>
      </c>
      <c r="P242" s="371">
        <v>1047.4293610408156</v>
      </c>
      <c r="Q242" s="370">
        <v>1505155.991815652</v>
      </c>
      <c r="S242" s="124"/>
      <c r="T242" s="125"/>
      <c r="U242" s="126"/>
    </row>
    <row r="243" spans="1:21" x14ac:dyDescent="0.25">
      <c r="A243" s="343">
        <v>748</v>
      </c>
      <c r="B243" s="13" t="s">
        <v>629</v>
      </c>
      <c r="C243" s="344">
        <v>5145</v>
      </c>
      <c r="D243" s="345">
        <v>22</v>
      </c>
      <c r="E243" s="14">
        <v>14923084.039999999</v>
      </c>
      <c r="F243" s="14">
        <v>67832200.181818187</v>
      </c>
      <c r="G243" s="329">
        <v>0</v>
      </c>
      <c r="H243" s="346">
        <v>13546090.376309091</v>
      </c>
      <c r="I243" s="14">
        <v>1332955.4550832671</v>
      </c>
      <c r="J243" s="15">
        <v>0</v>
      </c>
      <c r="K243" s="15">
        <v>14879045.831392359</v>
      </c>
      <c r="L243" s="15">
        <v>2891.9428243716925</v>
      </c>
      <c r="M243" s="38">
        <v>1174.7571756283073</v>
      </c>
      <c r="N243" s="347">
        <v>0</v>
      </c>
      <c r="O243" s="348">
        <v>0</v>
      </c>
      <c r="P243" s="371">
        <v>939.8057405026459</v>
      </c>
      <c r="Q243" s="370">
        <v>4835300.5348861134</v>
      </c>
      <c r="S243" s="124"/>
      <c r="T243" s="125"/>
      <c r="U243" s="126"/>
    </row>
    <row r="244" spans="1:21" x14ac:dyDescent="0.25">
      <c r="A244" s="343">
        <v>749</v>
      </c>
      <c r="B244" s="13" t="s">
        <v>630</v>
      </c>
      <c r="C244" s="344">
        <v>21423</v>
      </c>
      <c r="D244" s="345">
        <v>22</v>
      </c>
      <c r="E244" s="14">
        <v>82082863.650000006</v>
      </c>
      <c r="F244" s="14">
        <v>373103925.68181825</v>
      </c>
      <c r="G244" s="329">
        <v>0</v>
      </c>
      <c r="H244" s="346">
        <v>74508853.958659098</v>
      </c>
      <c r="I244" s="14">
        <v>5857262.6871822868</v>
      </c>
      <c r="J244" s="15">
        <v>0</v>
      </c>
      <c r="K244" s="15">
        <v>80366116.64584139</v>
      </c>
      <c r="L244" s="15">
        <v>3751.3941392821448</v>
      </c>
      <c r="M244" s="38">
        <v>315.30586071785501</v>
      </c>
      <c r="N244" s="347">
        <v>0</v>
      </c>
      <c r="O244" s="348">
        <v>0</v>
      </c>
      <c r="P244" s="371">
        <v>252.24468857428403</v>
      </c>
      <c r="Q244" s="370">
        <v>5403837.9633268863</v>
      </c>
      <c r="S244" s="124"/>
      <c r="T244" s="125"/>
      <c r="U244" s="126"/>
    </row>
    <row r="245" spans="1:21" x14ac:dyDescent="0.25">
      <c r="A245" s="343">
        <v>751</v>
      </c>
      <c r="B245" s="13" t="s">
        <v>631</v>
      </c>
      <c r="C245" s="344">
        <v>2988</v>
      </c>
      <c r="D245" s="345">
        <v>22</v>
      </c>
      <c r="E245" s="14">
        <v>10654763.02</v>
      </c>
      <c r="F245" s="14">
        <v>48430741</v>
      </c>
      <c r="G245" s="329">
        <v>0</v>
      </c>
      <c r="H245" s="346">
        <v>9671618.9776999988</v>
      </c>
      <c r="I245" s="14">
        <v>393669.30090746772</v>
      </c>
      <c r="J245" s="15">
        <v>0</v>
      </c>
      <c r="K245" s="15">
        <v>10065288.278607467</v>
      </c>
      <c r="L245" s="15">
        <v>3368.5703743666222</v>
      </c>
      <c r="M245" s="38">
        <v>698.1296256333776</v>
      </c>
      <c r="N245" s="347">
        <v>0</v>
      </c>
      <c r="O245" s="348">
        <v>0</v>
      </c>
      <c r="P245" s="371">
        <v>558.5037005067021</v>
      </c>
      <c r="Q245" s="370">
        <v>1668809.0571140258</v>
      </c>
      <c r="S245" s="124"/>
      <c r="T245" s="125"/>
      <c r="U245" s="126"/>
    </row>
    <row r="246" spans="1:21" x14ac:dyDescent="0.25">
      <c r="A246" s="343">
        <v>753</v>
      </c>
      <c r="B246" s="13" t="s">
        <v>632</v>
      </c>
      <c r="C246" s="344">
        <v>21170</v>
      </c>
      <c r="D246" s="345">
        <v>19.25</v>
      </c>
      <c r="E246" s="14">
        <v>92974140.719999999</v>
      </c>
      <c r="F246" s="14">
        <v>482982549.1948052</v>
      </c>
      <c r="G246" s="329">
        <v>0</v>
      </c>
      <c r="H246" s="346">
        <v>96451615.074202597</v>
      </c>
      <c r="I246" s="14">
        <v>6409765.0181423854</v>
      </c>
      <c r="J246" s="15">
        <v>0</v>
      </c>
      <c r="K246" s="15">
        <v>102861380.09234498</v>
      </c>
      <c r="L246" s="15">
        <v>4858.8275905689652</v>
      </c>
      <c r="M246" s="38">
        <v>-792.12759056896539</v>
      </c>
      <c r="N246" s="347">
        <v>6.6747224780425816</v>
      </c>
      <c r="O246" s="348">
        <v>0.36674722478042582</v>
      </c>
      <c r="P246" s="371">
        <v>-290.51059551317348</v>
      </c>
      <c r="Q246" s="370">
        <v>-6150109.3070138823</v>
      </c>
      <c r="S246" s="124"/>
      <c r="T246" s="125"/>
      <c r="U246" s="126"/>
    </row>
    <row r="247" spans="1:21" x14ac:dyDescent="0.25">
      <c r="A247" s="343">
        <v>755</v>
      </c>
      <c r="B247" s="13" t="s">
        <v>633</v>
      </c>
      <c r="C247" s="344">
        <v>6145</v>
      </c>
      <c r="D247" s="345">
        <v>21.5</v>
      </c>
      <c r="E247" s="14">
        <v>27564894.41</v>
      </c>
      <c r="F247" s="14">
        <v>128208811.20930232</v>
      </c>
      <c r="G247" s="329">
        <v>0</v>
      </c>
      <c r="H247" s="346">
        <v>25603299.598497674</v>
      </c>
      <c r="I247" s="14">
        <v>820630.62018148857</v>
      </c>
      <c r="J247" s="15">
        <v>0</v>
      </c>
      <c r="K247" s="15">
        <v>26423930.218679164</v>
      </c>
      <c r="L247" s="15">
        <v>4300.0700111764299</v>
      </c>
      <c r="M247" s="38">
        <v>-233.37001117643013</v>
      </c>
      <c r="N247" s="347">
        <v>5.4526252247782514</v>
      </c>
      <c r="O247" s="348">
        <v>0.3545262522477825</v>
      </c>
      <c r="P247" s="371">
        <v>-82.735795449402886</v>
      </c>
      <c r="Q247" s="370">
        <v>-508411.46303658071</v>
      </c>
      <c r="S247" s="124"/>
      <c r="T247" s="125"/>
      <c r="U247" s="126"/>
    </row>
    <row r="248" spans="1:21" x14ac:dyDescent="0.25">
      <c r="A248" s="343">
        <v>758</v>
      </c>
      <c r="B248" s="13" t="s">
        <v>634</v>
      </c>
      <c r="C248" s="344">
        <v>8303</v>
      </c>
      <c r="D248" s="345">
        <v>21</v>
      </c>
      <c r="E248" s="14">
        <v>28938451.84</v>
      </c>
      <c r="F248" s="14">
        <v>137802151.61904761</v>
      </c>
      <c r="G248" s="329">
        <v>0</v>
      </c>
      <c r="H248" s="346">
        <v>27519089.678323805</v>
      </c>
      <c r="I248" s="14">
        <v>5204522.6373337163</v>
      </c>
      <c r="J248" s="15">
        <v>0</v>
      </c>
      <c r="K248" s="15">
        <v>32723612.315657523</v>
      </c>
      <c r="L248" s="15">
        <v>3941.1793707885731</v>
      </c>
      <c r="M248" s="38">
        <v>125.52062921142669</v>
      </c>
      <c r="N248" s="347">
        <v>0</v>
      </c>
      <c r="O248" s="348">
        <v>0</v>
      </c>
      <c r="P248" s="371">
        <v>100.41650336914137</v>
      </c>
      <c r="Q248" s="370">
        <v>833758.22747398075</v>
      </c>
      <c r="S248" s="124"/>
      <c r="T248" s="125"/>
      <c r="U248" s="126"/>
    </row>
    <row r="249" spans="1:21" x14ac:dyDescent="0.25">
      <c r="A249" s="343">
        <v>759</v>
      </c>
      <c r="B249" s="13" t="s">
        <v>635</v>
      </c>
      <c r="C249" s="344">
        <v>2052</v>
      </c>
      <c r="D249" s="345">
        <v>21.75</v>
      </c>
      <c r="E249" s="14">
        <v>4880939.43</v>
      </c>
      <c r="F249" s="14">
        <v>22441100.827586208</v>
      </c>
      <c r="G249" s="329">
        <v>0</v>
      </c>
      <c r="H249" s="346">
        <v>4481487.835268965</v>
      </c>
      <c r="I249" s="14">
        <v>864464.73357549822</v>
      </c>
      <c r="J249" s="15">
        <v>0</v>
      </c>
      <c r="K249" s="15">
        <v>5345952.5688444637</v>
      </c>
      <c r="L249" s="15">
        <v>2605.2400432965223</v>
      </c>
      <c r="M249" s="38">
        <v>1461.4599567034775</v>
      </c>
      <c r="N249" s="347">
        <v>0</v>
      </c>
      <c r="O249" s="348">
        <v>0</v>
      </c>
      <c r="P249" s="371">
        <v>1169.1679653627821</v>
      </c>
      <c r="Q249" s="370">
        <v>2399132.6649244288</v>
      </c>
      <c r="S249" s="124"/>
      <c r="T249" s="125"/>
      <c r="U249" s="126"/>
    </row>
    <row r="250" spans="1:21" x14ac:dyDescent="0.25">
      <c r="A250" s="343">
        <v>761</v>
      </c>
      <c r="B250" s="13" t="s">
        <v>636</v>
      </c>
      <c r="C250" s="344">
        <v>8711</v>
      </c>
      <c r="D250" s="345">
        <v>20.5</v>
      </c>
      <c r="E250" s="14">
        <v>25754520.100000001</v>
      </c>
      <c r="F250" s="14">
        <v>125631805.36585365</v>
      </c>
      <c r="G250" s="329">
        <v>0</v>
      </c>
      <c r="H250" s="346">
        <v>25088671.531560972</v>
      </c>
      <c r="I250" s="14">
        <v>1795895.0418491678</v>
      </c>
      <c r="J250" s="15">
        <v>0</v>
      </c>
      <c r="K250" s="15">
        <v>26884566.573410138</v>
      </c>
      <c r="L250" s="15">
        <v>3086.2778754919227</v>
      </c>
      <c r="M250" s="38">
        <v>980.4221245080771</v>
      </c>
      <c r="N250" s="347">
        <v>0</v>
      </c>
      <c r="O250" s="348">
        <v>0</v>
      </c>
      <c r="P250" s="371">
        <v>784.33769960646168</v>
      </c>
      <c r="Q250" s="370">
        <v>6832365.7012718879</v>
      </c>
      <c r="S250" s="124"/>
      <c r="T250" s="125"/>
      <c r="U250" s="126"/>
    </row>
    <row r="251" spans="1:21" x14ac:dyDescent="0.25">
      <c r="A251" s="343">
        <v>762</v>
      </c>
      <c r="B251" s="13" t="s">
        <v>637</v>
      </c>
      <c r="C251" s="344">
        <v>3897</v>
      </c>
      <c r="D251" s="345">
        <v>21.25</v>
      </c>
      <c r="E251" s="14">
        <v>10137319.01</v>
      </c>
      <c r="F251" s="14">
        <v>47705030.635294117</v>
      </c>
      <c r="G251" s="329">
        <v>0</v>
      </c>
      <c r="H251" s="346">
        <v>9526694.6178682353</v>
      </c>
      <c r="I251" s="14">
        <v>3306879.2081056908</v>
      </c>
      <c r="J251" s="15">
        <v>0</v>
      </c>
      <c r="K251" s="15">
        <v>12833573.825973926</v>
      </c>
      <c r="L251" s="15">
        <v>3293.1931809017001</v>
      </c>
      <c r="M251" s="38">
        <v>773.50681909829973</v>
      </c>
      <c r="N251" s="347">
        <v>0</v>
      </c>
      <c r="O251" s="348">
        <v>0</v>
      </c>
      <c r="P251" s="371">
        <v>618.80545527863978</v>
      </c>
      <c r="Q251" s="370">
        <v>2411484.8592208591</v>
      </c>
      <c r="S251" s="124"/>
      <c r="T251" s="125"/>
      <c r="U251" s="126"/>
    </row>
    <row r="252" spans="1:21" x14ac:dyDescent="0.25">
      <c r="A252" s="343">
        <v>765</v>
      </c>
      <c r="B252" s="13" t="s">
        <v>638</v>
      </c>
      <c r="C252" s="344">
        <v>10336</v>
      </c>
      <c r="D252" s="345">
        <v>19.75</v>
      </c>
      <c r="E252" s="14">
        <v>31864574.699999999</v>
      </c>
      <c r="F252" s="14">
        <v>161339618.7341772</v>
      </c>
      <c r="G252" s="329">
        <v>0</v>
      </c>
      <c r="H252" s="346">
        <v>32219521.861215185</v>
      </c>
      <c r="I252" s="14">
        <v>4121679.2996023898</v>
      </c>
      <c r="J252" s="15">
        <v>0</v>
      </c>
      <c r="K252" s="15">
        <v>36341201.160817578</v>
      </c>
      <c r="L252" s="15">
        <v>3515.983084444425</v>
      </c>
      <c r="M252" s="38">
        <v>550.71691555557481</v>
      </c>
      <c r="N252" s="347">
        <v>0</v>
      </c>
      <c r="O252" s="348">
        <v>0</v>
      </c>
      <c r="P252" s="371">
        <v>440.57353244445989</v>
      </c>
      <c r="Q252" s="370">
        <v>4553768.0313459374</v>
      </c>
      <c r="S252" s="124"/>
      <c r="T252" s="125"/>
      <c r="U252" s="126"/>
    </row>
    <row r="253" spans="1:21" x14ac:dyDescent="0.25">
      <c r="A253" s="343">
        <v>768</v>
      </c>
      <c r="B253" s="13" t="s">
        <v>639</v>
      </c>
      <c r="C253" s="344">
        <v>2492</v>
      </c>
      <c r="D253" s="345">
        <v>21.5</v>
      </c>
      <c r="E253" s="14">
        <v>6514479.5499999998</v>
      </c>
      <c r="F253" s="14">
        <v>30299904.883720931</v>
      </c>
      <c r="G253" s="329">
        <v>0</v>
      </c>
      <c r="H253" s="346">
        <v>6050891.0052790698</v>
      </c>
      <c r="I253" s="14">
        <v>1808410.9198927474</v>
      </c>
      <c r="J253" s="15">
        <v>0</v>
      </c>
      <c r="K253" s="15">
        <v>7859301.9251718167</v>
      </c>
      <c r="L253" s="15">
        <v>3153.8129715777754</v>
      </c>
      <c r="M253" s="38">
        <v>912.88702842222438</v>
      </c>
      <c r="N253" s="347">
        <v>0</v>
      </c>
      <c r="O253" s="348">
        <v>0</v>
      </c>
      <c r="P253" s="371">
        <v>730.30962273777959</v>
      </c>
      <c r="Q253" s="370">
        <v>1819931.5798625466</v>
      </c>
      <c r="S253" s="124"/>
      <c r="T253" s="125"/>
      <c r="U253" s="126"/>
    </row>
    <row r="254" spans="1:21" x14ac:dyDescent="0.25">
      <c r="A254" s="343">
        <v>777</v>
      </c>
      <c r="B254" s="13" t="s">
        <v>640</v>
      </c>
      <c r="C254" s="344">
        <v>7727</v>
      </c>
      <c r="D254" s="345">
        <v>21.5</v>
      </c>
      <c r="E254" s="14">
        <v>21895215.789999999</v>
      </c>
      <c r="F254" s="14">
        <v>101838212.97674419</v>
      </c>
      <c r="G254" s="329">
        <v>0</v>
      </c>
      <c r="H254" s="346">
        <v>20337091.131455813</v>
      </c>
      <c r="I254" s="14">
        <v>3553957.9715330754</v>
      </c>
      <c r="J254" s="15">
        <v>0</v>
      </c>
      <c r="K254" s="15">
        <v>23891049.102988888</v>
      </c>
      <c r="L254" s="15">
        <v>3091.8919506909392</v>
      </c>
      <c r="M254" s="38">
        <v>974.80804930906061</v>
      </c>
      <c r="N254" s="347">
        <v>0</v>
      </c>
      <c r="O254" s="348">
        <v>0</v>
      </c>
      <c r="P254" s="371">
        <v>779.84643944724849</v>
      </c>
      <c r="Q254" s="370">
        <v>6025873.4376088893</v>
      </c>
      <c r="S254" s="124"/>
      <c r="T254" s="125"/>
      <c r="U254" s="126"/>
    </row>
    <row r="255" spans="1:21" x14ac:dyDescent="0.25">
      <c r="A255" s="343">
        <v>778</v>
      </c>
      <c r="B255" s="13" t="s">
        <v>641</v>
      </c>
      <c r="C255" s="344">
        <v>7064</v>
      </c>
      <c r="D255" s="345">
        <v>21.75</v>
      </c>
      <c r="E255" s="14">
        <v>21166693.809999999</v>
      </c>
      <c r="F255" s="14">
        <v>97318132.459770098</v>
      </c>
      <c r="G255" s="329">
        <v>0</v>
      </c>
      <c r="H255" s="346">
        <v>19434431.052216087</v>
      </c>
      <c r="I255" s="14">
        <v>2303821.9064219636</v>
      </c>
      <c r="J255" s="15">
        <v>0</v>
      </c>
      <c r="K255" s="15">
        <v>21738252.95863805</v>
      </c>
      <c r="L255" s="15">
        <v>3077.3291277800186</v>
      </c>
      <c r="M255" s="38">
        <v>989.37087221998127</v>
      </c>
      <c r="N255" s="347">
        <v>0</v>
      </c>
      <c r="O255" s="348">
        <v>0</v>
      </c>
      <c r="P255" s="371">
        <v>791.49669777598501</v>
      </c>
      <c r="Q255" s="370">
        <v>5591132.6730895583</v>
      </c>
      <c r="S255" s="124"/>
      <c r="T255" s="125"/>
      <c r="U255" s="126"/>
    </row>
    <row r="256" spans="1:21" x14ac:dyDescent="0.25">
      <c r="A256" s="343">
        <v>781</v>
      </c>
      <c r="B256" s="13" t="s">
        <v>642</v>
      </c>
      <c r="C256" s="344">
        <v>3657</v>
      </c>
      <c r="D256" s="345">
        <v>19</v>
      </c>
      <c r="E256" s="14">
        <v>9050095.1500000004</v>
      </c>
      <c r="F256" s="14">
        <v>47632079.736842103</v>
      </c>
      <c r="G256" s="329">
        <v>0</v>
      </c>
      <c r="H256" s="346">
        <v>9512126.3234473672</v>
      </c>
      <c r="I256" s="14">
        <v>1895635.2130460667</v>
      </c>
      <c r="J256" s="15">
        <v>0</v>
      </c>
      <c r="K256" s="15">
        <v>11407761.536493434</v>
      </c>
      <c r="L256" s="15">
        <v>3119.4316479336708</v>
      </c>
      <c r="M256" s="38">
        <v>947.26835206632904</v>
      </c>
      <c r="N256" s="347">
        <v>0</v>
      </c>
      <c r="O256" s="348">
        <v>0</v>
      </c>
      <c r="P256" s="371">
        <v>757.8146816530633</v>
      </c>
      <c r="Q256" s="370">
        <v>2771328.2908052523</v>
      </c>
      <c r="S256" s="124"/>
      <c r="T256" s="125"/>
      <c r="U256" s="126"/>
    </row>
    <row r="257" spans="1:21" x14ac:dyDescent="0.25">
      <c r="A257" s="343">
        <v>783</v>
      </c>
      <c r="B257" s="13" t="s">
        <v>643</v>
      </c>
      <c r="C257" s="344">
        <v>6721</v>
      </c>
      <c r="D257" s="345">
        <v>21.5</v>
      </c>
      <c r="E257" s="14">
        <v>24408607.390000001</v>
      </c>
      <c r="F257" s="14">
        <v>113528406.46511628</v>
      </c>
      <c r="G257" s="329">
        <v>0</v>
      </c>
      <c r="H257" s="346">
        <v>22671622.77108372</v>
      </c>
      <c r="I257" s="14">
        <v>1618944.6202852351</v>
      </c>
      <c r="J257" s="15">
        <v>0</v>
      </c>
      <c r="K257" s="15">
        <v>24290567.391368955</v>
      </c>
      <c r="L257" s="15">
        <v>3614.1299496159731</v>
      </c>
      <c r="M257" s="38">
        <v>452.57005038402667</v>
      </c>
      <c r="N257" s="347">
        <v>0</v>
      </c>
      <c r="O257" s="348">
        <v>0</v>
      </c>
      <c r="P257" s="371">
        <v>362.05604030722134</v>
      </c>
      <c r="Q257" s="370">
        <v>2433378.6469048345</v>
      </c>
      <c r="S257" s="124"/>
      <c r="T257" s="125"/>
      <c r="U257" s="126"/>
    </row>
    <row r="258" spans="1:21" x14ac:dyDescent="0.25">
      <c r="A258" s="343">
        <v>785</v>
      </c>
      <c r="B258" s="13" t="s">
        <v>644</v>
      </c>
      <c r="C258" s="344">
        <v>2792</v>
      </c>
      <c r="D258" s="345">
        <v>21.5</v>
      </c>
      <c r="E258" s="14">
        <v>7726278.46</v>
      </c>
      <c r="F258" s="14">
        <v>35936178.883720927</v>
      </c>
      <c r="G258" s="329">
        <v>0</v>
      </c>
      <c r="H258" s="346">
        <v>7176454.9230790688</v>
      </c>
      <c r="I258" s="14">
        <v>854151.65376510983</v>
      </c>
      <c r="J258" s="15">
        <v>0</v>
      </c>
      <c r="K258" s="15">
        <v>8030606.5768441781</v>
      </c>
      <c r="L258" s="15">
        <v>2876.2917538840179</v>
      </c>
      <c r="M258" s="38">
        <v>1190.4082461159819</v>
      </c>
      <c r="N258" s="347">
        <v>0</v>
      </c>
      <c r="O258" s="348">
        <v>0</v>
      </c>
      <c r="P258" s="371">
        <v>952.32659689278557</v>
      </c>
      <c r="Q258" s="370">
        <v>2658895.8585246573</v>
      </c>
      <c r="S258" s="124"/>
      <c r="T258" s="125"/>
      <c r="U258" s="126"/>
    </row>
    <row r="259" spans="1:21" x14ac:dyDescent="0.25">
      <c r="A259" s="343">
        <v>790</v>
      </c>
      <c r="B259" s="13" t="s">
        <v>265</v>
      </c>
      <c r="C259" s="344">
        <v>24277</v>
      </c>
      <c r="D259" s="345">
        <v>20.75</v>
      </c>
      <c r="E259" s="14">
        <v>72955473.810000002</v>
      </c>
      <c r="F259" s="14">
        <v>351592644.86746991</v>
      </c>
      <c r="G259" s="329">
        <v>0</v>
      </c>
      <c r="H259" s="346">
        <v>70213051.180033743</v>
      </c>
      <c r="I259" s="14">
        <v>6014955.2630510321</v>
      </c>
      <c r="J259" s="15">
        <v>0</v>
      </c>
      <c r="K259" s="15">
        <v>76228006.443084776</v>
      </c>
      <c r="L259" s="15">
        <v>3139.9269449719809</v>
      </c>
      <c r="M259" s="38">
        <v>926.77305502801892</v>
      </c>
      <c r="N259" s="347">
        <v>0</v>
      </c>
      <c r="O259" s="348">
        <v>0</v>
      </c>
      <c r="P259" s="371">
        <v>741.4184440224152</v>
      </c>
      <c r="Q259" s="370">
        <v>17999415.565532174</v>
      </c>
      <c r="S259" s="124"/>
      <c r="T259" s="125"/>
      <c r="U259" s="126"/>
    </row>
    <row r="260" spans="1:21" x14ac:dyDescent="0.25">
      <c r="A260" s="343">
        <v>791</v>
      </c>
      <c r="B260" s="13" t="s">
        <v>266</v>
      </c>
      <c r="C260" s="344">
        <v>5231</v>
      </c>
      <c r="D260" s="345">
        <v>22</v>
      </c>
      <c r="E260" s="14">
        <v>14221833.939999999</v>
      </c>
      <c r="F260" s="14">
        <v>64644699.727272727</v>
      </c>
      <c r="G260" s="329">
        <v>0</v>
      </c>
      <c r="H260" s="346">
        <v>12909546.535536362</v>
      </c>
      <c r="I260" s="14">
        <v>1674620.2763006198</v>
      </c>
      <c r="J260" s="15">
        <v>0</v>
      </c>
      <c r="K260" s="15">
        <v>14584166.811836982</v>
      </c>
      <c r="L260" s="15">
        <v>2788.0265363863473</v>
      </c>
      <c r="M260" s="38">
        <v>1278.6734636136525</v>
      </c>
      <c r="N260" s="347">
        <v>0</v>
      </c>
      <c r="O260" s="348">
        <v>0</v>
      </c>
      <c r="P260" s="371">
        <v>1022.9387708909221</v>
      </c>
      <c r="Q260" s="370">
        <v>5350992.7105304133</v>
      </c>
      <c r="S260" s="124"/>
      <c r="T260" s="125"/>
      <c r="U260" s="126"/>
    </row>
    <row r="261" spans="1:21" x14ac:dyDescent="0.25">
      <c r="A261" s="343">
        <v>831</v>
      </c>
      <c r="B261" s="13" t="s">
        <v>645</v>
      </c>
      <c r="C261" s="344">
        <v>4671</v>
      </c>
      <c r="D261" s="345">
        <v>21</v>
      </c>
      <c r="E261" s="14">
        <v>18012052.699999999</v>
      </c>
      <c r="F261" s="14">
        <v>85771679.523809522</v>
      </c>
      <c r="G261" s="329">
        <v>0</v>
      </c>
      <c r="H261" s="346">
        <v>17128604.40090476</v>
      </c>
      <c r="I261" s="14">
        <v>1022856.6031343027</v>
      </c>
      <c r="J261" s="15">
        <v>0</v>
      </c>
      <c r="K261" s="15">
        <v>18151461.004039064</v>
      </c>
      <c r="L261" s="15">
        <v>3885.9903669533428</v>
      </c>
      <c r="M261" s="38">
        <v>180.70963304665702</v>
      </c>
      <c r="N261" s="347">
        <v>0</v>
      </c>
      <c r="O261" s="348">
        <v>0</v>
      </c>
      <c r="P261" s="371">
        <v>144.56770643732563</v>
      </c>
      <c r="Q261" s="370">
        <v>675275.75676874805</v>
      </c>
      <c r="S261" s="124"/>
      <c r="T261" s="125"/>
      <c r="U261" s="126"/>
    </row>
    <row r="262" spans="1:21" x14ac:dyDescent="0.25">
      <c r="A262" s="343">
        <v>832</v>
      </c>
      <c r="B262" s="13" t="s">
        <v>646</v>
      </c>
      <c r="C262" s="344">
        <v>3976</v>
      </c>
      <c r="D262" s="345">
        <v>20.5</v>
      </c>
      <c r="E262" s="14">
        <v>10060530.529999999</v>
      </c>
      <c r="F262" s="14">
        <v>49075758.682926826</v>
      </c>
      <c r="G262" s="329">
        <v>0</v>
      </c>
      <c r="H262" s="346">
        <v>9800429.0089804865</v>
      </c>
      <c r="I262" s="14">
        <v>1866885.368333875</v>
      </c>
      <c r="J262" s="15">
        <v>0</v>
      </c>
      <c r="K262" s="15">
        <v>11667314.377314361</v>
      </c>
      <c r="L262" s="15">
        <v>2934.435205561962</v>
      </c>
      <c r="M262" s="38">
        <v>1132.2647944380378</v>
      </c>
      <c r="N262" s="347">
        <v>0</v>
      </c>
      <c r="O262" s="348">
        <v>0</v>
      </c>
      <c r="P262" s="371">
        <v>905.81183555043026</v>
      </c>
      <c r="Q262" s="370">
        <v>3601507.8581485106</v>
      </c>
      <c r="S262" s="124"/>
      <c r="T262" s="125"/>
    </row>
    <row r="263" spans="1:21" x14ac:dyDescent="0.25">
      <c r="A263" s="343">
        <v>833</v>
      </c>
      <c r="B263" s="13" t="s">
        <v>647</v>
      </c>
      <c r="C263" s="344">
        <v>1639</v>
      </c>
      <c r="D263" s="345">
        <v>20.75</v>
      </c>
      <c r="E263" s="14">
        <v>5522483.71</v>
      </c>
      <c r="F263" s="14">
        <v>26614379.325301204</v>
      </c>
      <c r="G263" s="329">
        <v>0</v>
      </c>
      <c r="H263" s="346">
        <v>5314891.5512626497</v>
      </c>
      <c r="I263" s="14">
        <v>319673.58300200419</v>
      </c>
      <c r="J263" s="15">
        <v>0</v>
      </c>
      <c r="K263" s="15">
        <v>5634565.1342646535</v>
      </c>
      <c r="L263" s="15">
        <v>3437.8066713024123</v>
      </c>
      <c r="M263" s="38">
        <v>628.89332869758755</v>
      </c>
      <c r="N263" s="347">
        <v>0</v>
      </c>
      <c r="O263" s="348">
        <v>0</v>
      </c>
      <c r="P263" s="371">
        <v>503.11466295807008</v>
      </c>
      <c r="Q263" s="370">
        <v>824604.93258827692</v>
      </c>
      <c r="S263" s="124"/>
      <c r="T263" s="125"/>
    </row>
    <row r="264" spans="1:21" x14ac:dyDescent="0.25">
      <c r="A264" s="343">
        <v>834</v>
      </c>
      <c r="B264" s="13" t="s">
        <v>648</v>
      </c>
      <c r="C264" s="344">
        <v>6015</v>
      </c>
      <c r="D264" s="345">
        <v>20.75</v>
      </c>
      <c r="E264" s="14">
        <v>19779238.170000002</v>
      </c>
      <c r="F264" s="14">
        <v>95321629.734939769</v>
      </c>
      <c r="G264" s="329">
        <v>0</v>
      </c>
      <c r="H264" s="346">
        <v>19035729.458067469</v>
      </c>
      <c r="I264" s="14">
        <v>1713685.5117739274</v>
      </c>
      <c r="J264" s="15">
        <v>0</v>
      </c>
      <c r="K264" s="15">
        <v>20749414.969841398</v>
      </c>
      <c r="L264" s="15">
        <v>3449.6117988098749</v>
      </c>
      <c r="M264" s="38">
        <v>617.08820119012489</v>
      </c>
      <c r="N264" s="347">
        <v>0</v>
      </c>
      <c r="O264" s="348">
        <v>0</v>
      </c>
      <c r="P264" s="371">
        <v>493.67056095209995</v>
      </c>
      <c r="Q264" s="370">
        <v>2969428.4241268812</v>
      </c>
      <c r="S264" s="124"/>
      <c r="T264" s="125"/>
    </row>
    <row r="265" spans="1:21" x14ac:dyDescent="0.25">
      <c r="A265" s="343">
        <v>837</v>
      </c>
      <c r="B265" s="13" t="s">
        <v>649</v>
      </c>
      <c r="C265" s="344">
        <v>238140</v>
      </c>
      <c r="D265" s="345">
        <v>20.25</v>
      </c>
      <c r="E265" s="14">
        <v>866801174.73000002</v>
      </c>
      <c r="F265" s="14">
        <v>4280499628.2962961</v>
      </c>
      <c r="G265" s="329">
        <v>0</v>
      </c>
      <c r="H265" s="346">
        <v>854815775.77077031</v>
      </c>
      <c r="I265" s="14">
        <v>101390996.53794155</v>
      </c>
      <c r="J265" s="15">
        <v>0</v>
      </c>
      <c r="K265" s="15">
        <v>956206772.30871189</v>
      </c>
      <c r="L265" s="15">
        <v>4015.3135647464178</v>
      </c>
      <c r="M265" s="38">
        <v>51.386435253582022</v>
      </c>
      <c r="N265" s="347">
        <v>0</v>
      </c>
      <c r="O265" s="348">
        <v>0</v>
      </c>
      <c r="P265" s="371">
        <v>41.109148202865619</v>
      </c>
      <c r="Q265" s="370">
        <v>9789732.5530304182</v>
      </c>
      <c r="S265" s="124"/>
      <c r="T265" s="125"/>
    </row>
    <row r="266" spans="1:21" x14ac:dyDescent="0.25">
      <c r="A266" s="343">
        <v>844</v>
      </c>
      <c r="B266" s="13" t="s">
        <v>650</v>
      </c>
      <c r="C266" s="344">
        <v>1520</v>
      </c>
      <c r="D266" s="345">
        <v>21.5</v>
      </c>
      <c r="E266" s="14">
        <v>3923366.52</v>
      </c>
      <c r="F266" s="14">
        <v>18248216.372093022</v>
      </c>
      <c r="G266" s="329">
        <v>0</v>
      </c>
      <c r="H266" s="346">
        <v>3644168.809506976</v>
      </c>
      <c r="I266" s="14">
        <v>649419.44474861992</v>
      </c>
      <c r="J266" s="15">
        <v>0</v>
      </c>
      <c r="K266" s="15">
        <v>4293588.2542555956</v>
      </c>
      <c r="L266" s="15">
        <v>2824.7291146418393</v>
      </c>
      <c r="M266" s="38">
        <v>1241.9708853581606</v>
      </c>
      <c r="N266" s="347">
        <v>0</v>
      </c>
      <c r="O266" s="348">
        <v>0</v>
      </c>
      <c r="P266" s="371">
        <v>993.57670828652851</v>
      </c>
      <c r="Q266" s="370">
        <v>1510236.5965955234</v>
      </c>
      <c r="S266" s="124"/>
      <c r="T266" s="125"/>
    </row>
    <row r="267" spans="1:21" x14ac:dyDescent="0.25">
      <c r="A267" s="343">
        <v>845</v>
      </c>
      <c r="B267" s="13" t="s">
        <v>651</v>
      </c>
      <c r="C267" s="344">
        <v>3001</v>
      </c>
      <c r="D267" s="345">
        <v>20</v>
      </c>
      <c r="E267" s="14">
        <v>8607338.5199999996</v>
      </c>
      <c r="F267" s="14">
        <v>43036692.600000001</v>
      </c>
      <c r="G267" s="329">
        <v>0</v>
      </c>
      <c r="H267" s="346">
        <v>8594427.512219999</v>
      </c>
      <c r="I267" s="14">
        <v>661409.58150175575</v>
      </c>
      <c r="J267" s="15">
        <v>0</v>
      </c>
      <c r="K267" s="15">
        <v>9255837.0937217548</v>
      </c>
      <c r="L267" s="15">
        <v>3084.250947591388</v>
      </c>
      <c r="M267" s="38">
        <v>982.44905240861181</v>
      </c>
      <c r="N267" s="347">
        <v>0</v>
      </c>
      <c r="O267" s="348">
        <v>0</v>
      </c>
      <c r="P267" s="371">
        <v>785.95924192688949</v>
      </c>
      <c r="Q267" s="370">
        <v>2358663.6850225953</v>
      </c>
      <c r="S267" s="124"/>
      <c r="T267" s="125"/>
    </row>
    <row r="268" spans="1:21" x14ac:dyDescent="0.25">
      <c r="A268" s="343">
        <v>846</v>
      </c>
      <c r="B268" s="13" t="s">
        <v>652</v>
      </c>
      <c r="C268" s="344">
        <v>5076</v>
      </c>
      <c r="D268" s="345">
        <v>22.5</v>
      </c>
      <c r="E268" s="14">
        <v>14828289.67</v>
      </c>
      <c r="F268" s="14">
        <v>65903509.644444443</v>
      </c>
      <c r="G268" s="329">
        <v>0</v>
      </c>
      <c r="H268" s="346">
        <v>13160930.875995554</v>
      </c>
      <c r="I268" s="14">
        <v>1157266.1193311813</v>
      </c>
      <c r="J268" s="15">
        <v>0</v>
      </c>
      <c r="K268" s="15">
        <v>14318196.995326735</v>
      </c>
      <c r="L268" s="15">
        <v>2820.7637894654717</v>
      </c>
      <c r="M268" s="38">
        <v>1245.9362105345281</v>
      </c>
      <c r="N268" s="347">
        <v>0</v>
      </c>
      <c r="O268" s="348">
        <v>0</v>
      </c>
      <c r="P268" s="371">
        <v>996.74896842762246</v>
      </c>
      <c r="Q268" s="370">
        <v>5059497.7637386117</v>
      </c>
      <c r="S268" s="124"/>
      <c r="T268" s="125"/>
    </row>
    <row r="269" spans="1:21" x14ac:dyDescent="0.25">
      <c r="A269" s="343">
        <v>848</v>
      </c>
      <c r="B269" s="13" t="s">
        <v>653</v>
      </c>
      <c r="C269" s="344">
        <v>4361</v>
      </c>
      <c r="D269" s="345">
        <v>21.75</v>
      </c>
      <c r="E269" s="14">
        <v>11752268.289999999</v>
      </c>
      <c r="F269" s="14">
        <v>54033417.425287358</v>
      </c>
      <c r="G269" s="329">
        <v>0</v>
      </c>
      <c r="H269" s="346">
        <v>10790473.459829886</v>
      </c>
      <c r="I269" s="14">
        <v>1307854.6015693638</v>
      </c>
      <c r="J269" s="15">
        <v>0</v>
      </c>
      <c r="K269" s="15">
        <v>12098328.061399249</v>
      </c>
      <c r="L269" s="15">
        <v>2774.2095990367461</v>
      </c>
      <c r="M269" s="38">
        <v>1292.4904009632537</v>
      </c>
      <c r="N269" s="347">
        <v>0</v>
      </c>
      <c r="O269" s="348">
        <v>0</v>
      </c>
      <c r="P269" s="371">
        <v>1033.9923207706031</v>
      </c>
      <c r="Q269" s="370">
        <v>4509240.5108805997</v>
      </c>
      <c r="S269" s="124"/>
      <c r="T269" s="125"/>
    </row>
    <row r="270" spans="1:21" x14ac:dyDescent="0.25">
      <c r="A270" s="343">
        <v>849</v>
      </c>
      <c r="B270" s="13" t="s">
        <v>654</v>
      </c>
      <c r="C270" s="344">
        <v>3033</v>
      </c>
      <c r="D270" s="345">
        <v>21.75</v>
      </c>
      <c r="E270" s="14">
        <v>8250373.71</v>
      </c>
      <c r="F270" s="14">
        <v>37932752.68965517</v>
      </c>
      <c r="G270" s="329">
        <v>0</v>
      </c>
      <c r="H270" s="346">
        <v>7575170.7121241372</v>
      </c>
      <c r="I270" s="14">
        <v>832931.57980743621</v>
      </c>
      <c r="J270" s="15">
        <v>0</v>
      </c>
      <c r="K270" s="15">
        <v>8408102.2919315733</v>
      </c>
      <c r="L270" s="15">
        <v>2772.2064925590416</v>
      </c>
      <c r="M270" s="38">
        <v>1294.4935074409582</v>
      </c>
      <c r="N270" s="347">
        <v>0</v>
      </c>
      <c r="O270" s="348">
        <v>0</v>
      </c>
      <c r="P270" s="371">
        <v>1035.5948059527666</v>
      </c>
      <c r="Q270" s="370">
        <v>3140959.0464547412</v>
      </c>
      <c r="S270" s="124"/>
      <c r="T270" s="125"/>
    </row>
    <row r="271" spans="1:21" x14ac:dyDescent="0.25">
      <c r="A271" s="343">
        <v>850</v>
      </c>
      <c r="B271" s="13" t="s">
        <v>655</v>
      </c>
      <c r="C271" s="344">
        <v>2388</v>
      </c>
      <c r="D271" s="345">
        <v>21</v>
      </c>
      <c r="E271" s="14">
        <v>7123859.3499999996</v>
      </c>
      <c r="F271" s="14">
        <v>33923139.761904761</v>
      </c>
      <c r="G271" s="329">
        <v>0</v>
      </c>
      <c r="H271" s="346">
        <v>6774451.0104523804</v>
      </c>
      <c r="I271" s="14">
        <v>857494.44399204128</v>
      </c>
      <c r="J271" s="15">
        <v>0</v>
      </c>
      <c r="K271" s="15">
        <v>7631945.4544444215</v>
      </c>
      <c r="L271" s="15">
        <v>3195.9570579750507</v>
      </c>
      <c r="M271" s="38">
        <v>870.74294202494912</v>
      </c>
      <c r="N271" s="347">
        <v>0</v>
      </c>
      <c r="O271" s="348">
        <v>0</v>
      </c>
      <c r="P271" s="371">
        <v>696.59435361995929</v>
      </c>
      <c r="Q271" s="370">
        <v>1663467.3164444629</v>
      </c>
      <c r="S271" s="124"/>
      <c r="T271" s="125"/>
    </row>
    <row r="272" spans="1:21" x14ac:dyDescent="0.25">
      <c r="A272" s="343">
        <v>851</v>
      </c>
      <c r="B272" s="13" t="s">
        <v>656</v>
      </c>
      <c r="C272" s="344">
        <v>21602</v>
      </c>
      <c r="D272" s="345">
        <v>21</v>
      </c>
      <c r="E272" s="14">
        <v>77079292.700000003</v>
      </c>
      <c r="F272" s="14">
        <v>367044250.95238096</v>
      </c>
      <c r="G272" s="329">
        <v>0</v>
      </c>
      <c r="H272" s="346">
        <v>73298736.915190473</v>
      </c>
      <c r="I272" s="14">
        <v>3898522.3426278778</v>
      </c>
      <c r="J272" s="15">
        <v>0</v>
      </c>
      <c r="K272" s="15">
        <v>77197259.257818356</v>
      </c>
      <c r="L272" s="15">
        <v>3573.6162974640474</v>
      </c>
      <c r="M272" s="38">
        <v>493.0837025359524</v>
      </c>
      <c r="N272" s="347">
        <v>0</v>
      </c>
      <c r="O272" s="348">
        <v>0</v>
      </c>
      <c r="P272" s="371">
        <v>394.46696202876194</v>
      </c>
      <c r="Q272" s="370">
        <v>8521275.3137453161</v>
      </c>
      <c r="S272" s="124"/>
      <c r="T272" s="125"/>
    </row>
    <row r="273" spans="1:20" x14ac:dyDescent="0.25">
      <c r="A273" s="343">
        <v>853</v>
      </c>
      <c r="B273" s="13" t="s">
        <v>657</v>
      </c>
      <c r="C273" s="344">
        <v>192962</v>
      </c>
      <c r="D273" s="345">
        <v>19.5</v>
      </c>
      <c r="E273" s="14">
        <v>648064105.21000004</v>
      </c>
      <c r="F273" s="14">
        <v>3323405667.7435899</v>
      </c>
      <c r="G273" s="329">
        <v>0</v>
      </c>
      <c r="H273" s="346">
        <v>663684111.84839487</v>
      </c>
      <c r="I273" s="14">
        <v>130181121.58349912</v>
      </c>
      <c r="J273" s="15">
        <v>0</v>
      </c>
      <c r="K273" s="15">
        <v>793865233.43189394</v>
      </c>
      <c r="L273" s="15">
        <v>4114.1013952586209</v>
      </c>
      <c r="M273" s="38">
        <v>-47.401395258621051</v>
      </c>
      <c r="N273" s="347">
        <v>3.8586516641036921</v>
      </c>
      <c r="O273" s="348">
        <v>0.33858651664103689</v>
      </c>
      <c r="P273" s="371">
        <v>-16.049473304541465</v>
      </c>
      <c r="Q273" s="370">
        <v>-3096938.4677909301</v>
      </c>
      <c r="S273" s="124"/>
      <c r="T273" s="125"/>
    </row>
    <row r="274" spans="1:20" x14ac:dyDescent="0.25">
      <c r="A274" s="343">
        <v>854</v>
      </c>
      <c r="B274" s="13" t="s">
        <v>658</v>
      </c>
      <c r="C274" s="344">
        <v>3373</v>
      </c>
      <c r="D274" s="345">
        <v>21.25</v>
      </c>
      <c r="E274" s="14">
        <v>10085431.93</v>
      </c>
      <c r="F274" s="14">
        <v>47460856.14117647</v>
      </c>
      <c r="G274" s="329">
        <v>0</v>
      </c>
      <c r="H274" s="346">
        <v>9477932.9713929407</v>
      </c>
      <c r="I274" s="14">
        <v>931002.78238913289</v>
      </c>
      <c r="J274" s="15">
        <v>0</v>
      </c>
      <c r="K274" s="15">
        <v>10408935.753782073</v>
      </c>
      <c r="L274" s="15">
        <v>3085.9578279816405</v>
      </c>
      <c r="M274" s="38">
        <v>980.74217201835927</v>
      </c>
      <c r="N274" s="347">
        <v>0</v>
      </c>
      <c r="O274" s="348">
        <v>0</v>
      </c>
      <c r="P274" s="371">
        <v>784.59373761468748</v>
      </c>
      <c r="Q274" s="370">
        <v>2646434.6769743408</v>
      </c>
      <c r="S274" s="124"/>
      <c r="T274" s="125"/>
    </row>
    <row r="275" spans="1:20" x14ac:dyDescent="0.25">
      <c r="A275" s="343">
        <v>857</v>
      </c>
      <c r="B275" s="13" t="s">
        <v>659</v>
      </c>
      <c r="C275" s="344">
        <v>2477</v>
      </c>
      <c r="D275" s="345">
        <v>22</v>
      </c>
      <c r="E275" s="14">
        <v>6668698.4500000002</v>
      </c>
      <c r="F275" s="14">
        <v>30312265.681818184</v>
      </c>
      <c r="G275" s="329">
        <v>0</v>
      </c>
      <c r="H275" s="346">
        <v>6053359.4566590907</v>
      </c>
      <c r="I275" s="14">
        <v>1050599.7977097153</v>
      </c>
      <c r="J275" s="15">
        <v>0</v>
      </c>
      <c r="K275" s="15">
        <v>7103959.2543688063</v>
      </c>
      <c r="L275" s="15">
        <v>2867.9690167011731</v>
      </c>
      <c r="M275" s="38">
        <v>1198.7309832988267</v>
      </c>
      <c r="N275" s="347">
        <v>0</v>
      </c>
      <c r="O275" s="348">
        <v>0</v>
      </c>
      <c r="P275" s="371">
        <v>958.98478663906144</v>
      </c>
      <c r="Q275" s="370">
        <v>2375405.3165049553</v>
      </c>
      <c r="S275" s="124"/>
      <c r="T275" s="125"/>
    </row>
    <row r="276" spans="1:20" x14ac:dyDescent="0.25">
      <c r="A276" s="343">
        <v>858</v>
      </c>
      <c r="B276" s="13" t="s">
        <v>660</v>
      </c>
      <c r="C276" s="344">
        <v>38599</v>
      </c>
      <c r="D276" s="345">
        <v>19.5</v>
      </c>
      <c r="E276" s="14">
        <v>170230651.59999999</v>
      </c>
      <c r="F276" s="14">
        <v>872977700.51282048</v>
      </c>
      <c r="G276" s="329">
        <v>0</v>
      </c>
      <c r="H276" s="346">
        <v>174333646.79241025</v>
      </c>
      <c r="I276" s="14">
        <v>9963825.8269828223</v>
      </c>
      <c r="J276" s="15">
        <v>0</v>
      </c>
      <c r="K276" s="15">
        <v>184297472.61939308</v>
      </c>
      <c r="L276" s="15">
        <v>4774.6696188863207</v>
      </c>
      <c r="M276" s="38">
        <v>-707.96961888632086</v>
      </c>
      <c r="N276" s="347">
        <v>6.5624011815954963</v>
      </c>
      <c r="O276" s="348">
        <v>0.36562401181595494</v>
      </c>
      <c r="P276" s="371">
        <v>-258.85069230102931</v>
      </c>
      <c r="Q276" s="370">
        <v>-9991377.8721274305</v>
      </c>
      <c r="S276" s="124"/>
      <c r="T276" s="125"/>
    </row>
    <row r="277" spans="1:20" x14ac:dyDescent="0.25">
      <c r="A277" s="343">
        <v>859</v>
      </c>
      <c r="B277" s="13" t="s">
        <v>661</v>
      </c>
      <c r="C277" s="344">
        <v>6637</v>
      </c>
      <c r="D277" s="345">
        <v>22</v>
      </c>
      <c r="E277" s="14">
        <v>19145708.09</v>
      </c>
      <c r="F277" s="14">
        <v>87025945.86363636</v>
      </c>
      <c r="G277" s="329">
        <v>0</v>
      </c>
      <c r="H277" s="346">
        <v>17379081.388968181</v>
      </c>
      <c r="I277" s="14">
        <v>491221.23286075686</v>
      </c>
      <c r="J277" s="15">
        <v>0</v>
      </c>
      <c r="K277" s="15">
        <v>17870302.621828936</v>
      </c>
      <c r="L277" s="15">
        <v>2692.5271390430821</v>
      </c>
      <c r="M277" s="38">
        <v>1374.1728609569177</v>
      </c>
      <c r="N277" s="347">
        <v>0</v>
      </c>
      <c r="O277" s="348">
        <v>0</v>
      </c>
      <c r="P277" s="371">
        <v>1099.3382887655341</v>
      </c>
      <c r="Q277" s="370">
        <v>7296308.2225368498</v>
      </c>
      <c r="S277" s="124"/>
      <c r="T277" s="125"/>
    </row>
    <row r="278" spans="1:20" x14ac:dyDescent="0.25">
      <c r="A278" s="343">
        <v>886</v>
      </c>
      <c r="B278" s="13" t="s">
        <v>662</v>
      </c>
      <c r="C278" s="344">
        <v>12871</v>
      </c>
      <c r="D278" s="345">
        <v>21.5</v>
      </c>
      <c r="E278" s="14">
        <v>46991698.18</v>
      </c>
      <c r="F278" s="14">
        <v>218566038.04651162</v>
      </c>
      <c r="G278" s="329">
        <v>0</v>
      </c>
      <c r="H278" s="346">
        <v>43647637.797888368</v>
      </c>
      <c r="I278" s="14">
        <v>2586456.2644532188</v>
      </c>
      <c r="J278" s="15">
        <v>0</v>
      </c>
      <c r="K278" s="15">
        <v>46234094.062341586</v>
      </c>
      <c r="L278" s="15">
        <v>3592.1135935313173</v>
      </c>
      <c r="M278" s="38">
        <v>474.58640646868253</v>
      </c>
      <c r="N278" s="347">
        <v>0</v>
      </c>
      <c r="O278" s="348">
        <v>0</v>
      </c>
      <c r="P278" s="371">
        <v>379.66912517494603</v>
      </c>
      <c r="Q278" s="370">
        <v>4886721.3101267302</v>
      </c>
      <c r="S278" s="124"/>
      <c r="T278" s="125"/>
    </row>
    <row r="279" spans="1:20" x14ac:dyDescent="0.25">
      <c r="A279" s="343">
        <v>887</v>
      </c>
      <c r="B279" s="13" t="s">
        <v>663</v>
      </c>
      <c r="C279" s="344">
        <v>4688</v>
      </c>
      <c r="D279" s="345">
        <v>22</v>
      </c>
      <c r="E279" s="14">
        <v>13646778.369999999</v>
      </c>
      <c r="F279" s="14">
        <v>62030810.772727273</v>
      </c>
      <c r="G279" s="329">
        <v>0</v>
      </c>
      <c r="H279" s="346">
        <v>12387552.911313636</v>
      </c>
      <c r="I279" s="14">
        <v>1213920.0007894004</v>
      </c>
      <c r="J279" s="15">
        <v>0</v>
      </c>
      <c r="K279" s="15">
        <v>13601472.912103036</v>
      </c>
      <c r="L279" s="15">
        <v>2901.3380785202721</v>
      </c>
      <c r="M279" s="38">
        <v>1165.3619214797277</v>
      </c>
      <c r="N279" s="347">
        <v>0</v>
      </c>
      <c r="O279" s="348">
        <v>0</v>
      </c>
      <c r="P279" s="371">
        <v>932.28953718378216</v>
      </c>
      <c r="Q279" s="370">
        <v>4370573.3503175704</v>
      </c>
      <c r="S279" s="124"/>
      <c r="T279" s="125"/>
    </row>
    <row r="280" spans="1:20" x14ac:dyDescent="0.25">
      <c r="A280" s="343">
        <v>889</v>
      </c>
      <c r="B280" s="13" t="s">
        <v>664</v>
      </c>
      <c r="C280" s="344">
        <v>2676</v>
      </c>
      <c r="D280" s="345">
        <v>20.5</v>
      </c>
      <c r="E280" s="14">
        <v>6779885.6100000003</v>
      </c>
      <c r="F280" s="14">
        <v>33072612.731707316</v>
      </c>
      <c r="G280" s="329">
        <v>0</v>
      </c>
      <c r="H280" s="346">
        <v>6604600.7625219505</v>
      </c>
      <c r="I280" s="14">
        <v>1156677.2890858841</v>
      </c>
      <c r="J280" s="15">
        <v>0</v>
      </c>
      <c r="K280" s="15">
        <v>7761278.0516078342</v>
      </c>
      <c r="L280" s="15">
        <v>2900.3281209296838</v>
      </c>
      <c r="M280" s="38">
        <v>1166.371879070316</v>
      </c>
      <c r="N280" s="347">
        <v>0</v>
      </c>
      <c r="O280" s="348">
        <v>0</v>
      </c>
      <c r="P280" s="371">
        <v>933.09750325625282</v>
      </c>
      <c r="Q280" s="370">
        <v>2496968.9187137326</v>
      </c>
      <c r="S280" s="124"/>
      <c r="T280" s="125"/>
    </row>
    <row r="281" spans="1:20" x14ac:dyDescent="0.25">
      <c r="A281" s="343">
        <v>890</v>
      </c>
      <c r="B281" s="13" t="s">
        <v>665</v>
      </c>
      <c r="C281" s="344">
        <v>1212</v>
      </c>
      <c r="D281" s="345">
        <v>21</v>
      </c>
      <c r="E281" s="14">
        <v>3902554.21</v>
      </c>
      <c r="F281" s="14">
        <v>18583591.476190478</v>
      </c>
      <c r="G281" s="329">
        <v>0</v>
      </c>
      <c r="H281" s="346">
        <v>3711143.2177952384</v>
      </c>
      <c r="I281" s="14">
        <v>180858.7014338162</v>
      </c>
      <c r="J281" s="15">
        <v>0</v>
      </c>
      <c r="K281" s="15">
        <v>3892001.9192290544</v>
      </c>
      <c r="L281" s="15">
        <v>3211.2227056345332</v>
      </c>
      <c r="M281" s="38">
        <v>855.47729436546661</v>
      </c>
      <c r="N281" s="347">
        <v>0</v>
      </c>
      <c r="O281" s="348">
        <v>0</v>
      </c>
      <c r="P281" s="371">
        <v>684.38183549237328</v>
      </c>
      <c r="Q281" s="370">
        <v>829470.78461675637</v>
      </c>
      <c r="S281" s="124"/>
      <c r="T281" s="125"/>
    </row>
    <row r="282" spans="1:20" x14ac:dyDescent="0.25">
      <c r="A282" s="343">
        <v>892</v>
      </c>
      <c r="B282" s="13" t="s">
        <v>666</v>
      </c>
      <c r="C282" s="344">
        <v>3681</v>
      </c>
      <c r="D282" s="345">
        <v>21.5</v>
      </c>
      <c r="E282" s="14">
        <v>10471292.789999999</v>
      </c>
      <c r="F282" s="14">
        <v>48703687.395348832</v>
      </c>
      <c r="G282" s="329">
        <v>0</v>
      </c>
      <c r="H282" s="346">
        <v>9726126.3728511613</v>
      </c>
      <c r="I282" s="14">
        <v>772569.54681231116</v>
      </c>
      <c r="J282" s="15">
        <v>0</v>
      </c>
      <c r="K282" s="15">
        <v>10498695.919663472</v>
      </c>
      <c r="L282" s="15">
        <v>2852.1314641845888</v>
      </c>
      <c r="M282" s="38">
        <v>1214.568535815411</v>
      </c>
      <c r="N282" s="347">
        <v>0</v>
      </c>
      <c r="O282" s="348">
        <v>0</v>
      </c>
      <c r="P282" s="371">
        <v>971.65482865232889</v>
      </c>
      <c r="Q282" s="370">
        <v>3576661.4242692227</v>
      </c>
      <c r="S282" s="124"/>
      <c r="T282" s="125"/>
    </row>
    <row r="283" spans="1:20" x14ac:dyDescent="0.25">
      <c r="A283" s="343">
        <v>893</v>
      </c>
      <c r="B283" s="13" t="s">
        <v>667</v>
      </c>
      <c r="C283" s="344">
        <v>7464</v>
      </c>
      <c r="D283" s="345">
        <v>21.25</v>
      </c>
      <c r="E283" s="14">
        <v>22204416.91</v>
      </c>
      <c r="F283" s="14">
        <v>104491373.69411765</v>
      </c>
      <c r="G283" s="329">
        <v>0</v>
      </c>
      <c r="H283" s="346">
        <v>20866927.326715294</v>
      </c>
      <c r="I283" s="14">
        <v>3151162.7262037951</v>
      </c>
      <c r="J283" s="15">
        <v>0</v>
      </c>
      <c r="K283" s="15">
        <v>24018090.05291909</v>
      </c>
      <c r="L283" s="15">
        <v>3217.8577241317107</v>
      </c>
      <c r="M283" s="38">
        <v>848.84227586828911</v>
      </c>
      <c r="N283" s="347">
        <v>0</v>
      </c>
      <c r="O283" s="348">
        <v>0</v>
      </c>
      <c r="P283" s="371">
        <v>679.07382069463131</v>
      </c>
      <c r="Q283" s="370">
        <v>5068606.9976647282</v>
      </c>
      <c r="S283" s="124"/>
      <c r="T283" s="125"/>
    </row>
    <row r="284" spans="1:20" x14ac:dyDescent="0.25">
      <c r="A284" s="343">
        <v>895</v>
      </c>
      <c r="B284" s="13" t="s">
        <v>668</v>
      </c>
      <c r="C284" s="344">
        <v>15522</v>
      </c>
      <c r="D284" s="345">
        <v>20.75</v>
      </c>
      <c r="E284" s="14">
        <v>56099176.5</v>
      </c>
      <c r="F284" s="14">
        <v>270357477.10843372</v>
      </c>
      <c r="G284" s="329">
        <v>0</v>
      </c>
      <c r="H284" s="346">
        <v>53990388.178554215</v>
      </c>
      <c r="I284" s="14">
        <v>4665633.423822483</v>
      </c>
      <c r="J284" s="15">
        <v>0</v>
      </c>
      <c r="K284" s="15">
        <v>58656021.602376699</v>
      </c>
      <c r="L284" s="15">
        <v>3778.8958640881779</v>
      </c>
      <c r="M284" s="38">
        <v>287.80413591182196</v>
      </c>
      <c r="N284" s="347">
        <v>0</v>
      </c>
      <c r="O284" s="348">
        <v>0</v>
      </c>
      <c r="P284" s="371">
        <v>230.24330872945757</v>
      </c>
      <c r="Q284" s="370">
        <v>3573836.6380986404</v>
      </c>
      <c r="S284" s="124"/>
      <c r="T284" s="125"/>
    </row>
    <row r="285" spans="1:20" x14ac:dyDescent="0.25">
      <c r="A285" s="343">
        <v>905</v>
      </c>
      <c r="B285" s="13" t="s">
        <v>669</v>
      </c>
      <c r="C285" s="344">
        <v>67636</v>
      </c>
      <c r="D285" s="345">
        <v>21</v>
      </c>
      <c r="E285" s="14">
        <v>249583137.47</v>
      </c>
      <c r="F285" s="14">
        <v>1188491130.8095238</v>
      </c>
      <c r="G285" s="329">
        <v>0</v>
      </c>
      <c r="H285" s="346">
        <v>237341678.82266191</v>
      </c>
      <c r="I285" s="14">
        <v>31633728.192471486</v>
      </c>
      <c r="J285" s="15">
        <v>0</v>
      </c>
      <c r="K285" s="15">
        <v>268975407.01513338</v>
      </c>
      <c r="L285" s="15">
        <v>3976.8083123652104</v>
      </c>
      <c r="M285" s="38">
        <v>89.891687634789378</v>
      </c>
      <c r="N285" s="347">
        <v>0</v>
      </c>
      <c r="O285" s="348">
        <v>0</v>
      </c>
      <c r="P285" s="371">
        <v>71.913350107831505</v>
      </c>
      <c r="Q285" s="370">
        <v>4863931.3478932921</v>
      </c>
      <c r="S285" s="124"/>
      <c r="T285" s="125"/>
    </row>
    <row r="286" spans="1:20" x14ac:dyDescent="0.25">
      <c r="A286" s="343">
        <v>908</v>
      </c>
      <c r="B286" s="13" t="s">
        <v>670</v>
      </c>
      <c r="C286" s="344">
        <v>20972</v>
      </c>
      <c r="D286" s="345">
        <v>20.25</v>
      </c>
      <c r="E286" s="14">
        <v>75002965.409999996</v>
      </c>
      <c r="F286" s="14">
        <v>370385014.37037039</v>
      </c>
      <c r="G286" s="329">
        <v>0</v>
      </c>
      <c r="H286" s="346">
        <v>73965887.369762957</v>
      </c>
      <c r="I286" s="14">
        <v>6042854.4468005328</v>
      </c>
      <c r="J286" s="15">
        <v>0</v>
      </c>
      <c r="K286" s="15">
        <v>80008741.816563487</v>
      </c>
      <c r="L286" s="15">
        <v>3815.0267888882076</v>
      </c>
      <c r="M286" s="38">
        <v>251.67321111179217</v>
      </c>
      <c r="N286" s="347">
        <v>0</v>
      </c>
      <c r="O286" s="348">
        <v>0</v>
      </c>
      <c r="P286" s="371">
        <v>201.33856888943376</v>
      </c>
      <c r="Q286" s="370">
        <v>4222472.4667492053</v>
      </c>
      <c r="S286" s="124"/>
      <c r="T286" s="125"/>
    </row>
    <row r="287" spans="1:20" x14ac:dyDescent="0.25">
      <c r="A287" s="343">
        <v>915</v>
      </c>
      <c r="B287" s="13" t="s">
        <v>671</v>
      </c>
      <c r="C287" s="344">
        <v>20466</v>
      </c>
      <c r="D287" s="345">
        <v>21</v>
      </c>
      <c r="E287" s="14">
        <v>70883747.769999996</v>
      </c>
      <c r="F287" s="14">
        <v>337541656.04761904</v>
      </c>
      <c r="G287" s="329">
        <v>0</v>
      </c>
      <c r="H287" s="346">
        <v>67407068.712709516</v>
      </c>
      <c r="I287" s="14">
        <v>5707435.4321136521</v>
      </c>
      <c r="J287" s="15">
        <v>0</v>
      </c>
      <c r="K287" s="15">
        <v>73114504.144823164</v>
      </c>
      <c r="L287" s="15">
        <v>3572.486276987353</v>
      </c>
      <c r="M287" s="38">
        <v>494.21372301264682</v>
      </c>
      <c r="N287" s="347">
        <v>0</v>
      </c>
      <c r="O287" s="348">
        <v>0</v>
      </c>
      <c r="P287" s="371">
        <v>395.37097841011746</v>
      </c>
      <c r="Q287" s="370">
        <v>8091662.4441414643</v>
      </c>
      <c r="S287" s="124"/>
      <c r="T287" s="125"/>
    </row>
    <row r="288" spans="1:20" x14ac:dyDescent="0.25">
      <c r="A288" s="343">
        <v>918</v>
      </c>
      <c r="B288" s="13" t="s">
        <v>672</v>
      </c>
      <c r="C288" s="344">
        <v>2293</v>
      </c>
      <c r="D288" s="345">
        <v>22.25</v>
      </c>
      <c r="E288" s="14">
        <v>7310145.3600000003</v>
      </c>
      <c r="F288" s="14">
        <v>32854585.88764045</v>
      </c>
      <c r="G288" s="329">
        <v>0</v>
      </c>
      <c r="H288" s="346">
        <v>6561060.8017617976</v>
      </c>
      <c r="I288" s="14">
        <v>1053807.8595092495</v>
      </c>
      <c r="J288" s="15">
        <v>0</v>
      </c>
      <c r="K288" s="15">
        <v>7614868.6612710468</v>
      </c>
      <c r="L288" s="15">
        <v>3320.9196080554066</v>
      </c>
      <c r="M288" s="38">
        <v>745.78039194459325</v>
      </c>
      <c r="N288" s="347">
        <v>0</v>
      </c>
      <c r="O288" s="348">
        <v>0</v>
      </c>
      <c r="P288" s="371">
        <v>596.62431355567458</v>
      </c>
      <c r="Q288" s="370">
        <v>1368059.5509831619</v>
      </c>
      <c r="S288" s="124"/>
      <c r="T288" s="125"/>
    </row>
    <row r="289" spans="1:20" x14ac:dyDescent="0.25">
      <c r="A289" s="343">
        <v>921</v>
      </c>
      <c r="B289" s="13" t="s">
        <v>673</v>
      </c>
      <c r="C289" s="344">
        <v>2014</v>
      </c>
      <c r="D289" s="345">
        <v>21.5</v>
      </c>
      <c r="E289" s="14">
        <v>5156332.01</v>
      </c>
      <c r="F289" s="14">
        <v>23982939.58139535</v>
      </c>
      <c r="G289" s="329">
        <v>0</v>
      </c>
      <c r="H289" s="346">
        <v>4789393.0344046513</v>
      </c>
      <c r="I289" s="14">
        <v>789267.09019680484</v>
      </c>
      <c r="J289" s="15">
        <v>0</v>
      </c>
      <c r="K289" s="15">
        <v>5578660.1246014563</v>
      </c>
      <c r="L289" s="15">
        <v>2769.9404789480914</v>
      </c>
      <c r="M289" s="38">
        <v>1296.7595210519085</v>
      </c>
      <c r="N289" s="347">
        <v>0</v>
      </c>
      <c r="O289" s="348">
        <v>0</v>
      </c>
      <c r="P289" s="371">
        <v>1037.4076168415268</v>
      </c>
      <c r="Q289" s="370">
        <v>2089338.940318835</v>
      </c>
      <c r="S289" s="124"/>
      <c r="T289" s="125"/>
    </row>
    <row r="290" spans="1:20" x14ac:dyDescent="0.25">
      <c r="A290" s="343">
        <v>922</v>
      </c>
      <c r="B290" s="13" t="s">
        <v>674</v>
      </c>
      <c r="C290" s="344">
        <v>4355</v>
      </c>
      <c r="D290" s="345">
        <v>22</v>
      </c>
      <c r="E290" s="14">
        <v>16280208.560000001</v>
      </c>
      <c r="F290" s="14">
        <v>74000948</v>
      </c>
      <c r="G290" s="329">
        <v>0</v>
      </c>
      <c r="H290" s="346">
        <v>14777989.315599998</v>
      </c>
      <c r="I290" s="14">
        <v>682817.30465847999</v>
      </c>
      <c r="J290" s="15">
        <v>0</v>
      </c>
      <c r="K290" s="15">
        <v>15460806.620258478</v>
      </c>
      <c r="L290" s="15">
        <v>3550.1278117700294</v>
      </c>
      <c r="M290" s="38">
        <v>516.57218822997038</v>
      </c>
      <c r="N290" s="347">
        <v>0</v>
      </c>
      <c r="O290" s="348">
        <v>0</v>
      </c>
      <c r="P290" s="371">
        <v>413.2577505839763</v>
      </c>
      <c r="Q290" s="370">
        <v>1799737.5037932168</v>
      </c>
      <c r="S290" s="124"/>
      <c r="T290" s="125"/>
    </row>
    <row r="291" spans="1:20" x14ac:dyDescent="0.25">
      <c r="A291" s="343">
        <v>924</v>
      </c>
      <c r="B291" s="13" t="s">
        <v>675</v>
      </c>
      <c r="C291" s="344">
        <v>3114</v>
      </c>
      <c r="D291" s="345">
        <v>22.5</v>
      </c>
      <c r="E291" s="14">
        <v>9175493.4800000004</v>
      </c>
      <c r="F291" s="14">
        <v>40779971.022222221</v>
      </c>
      <c r="G291" s="329">
        <v>0</v>
      </c>
      <c r="H291" s="346">
        <v>8143760.2131377766</v>
      </c>
      <c r="I291" s="14">
        <v>797878.61698673724</v>
      </c>
      <c r="J291" s="15">
        <v>0</v>
      </c>
      <c r="K291" s="15">
        <v>8941638.8301245142</v>
      </c>
      <c r="L291" s="15">
        <v>2871.4318658074867</v>
      </c>
      <c r="M291" s="38">
        <v>1195.2681341925131</v>
      </c>
      <c r="N291" s="347">
        <v>0</v>
      </c>
      <c r="O291" s="348">
        <v>0</v>
      </c>
      <c r="P291" s="371">
        <v>956.21450735401049</v>
      </c>
      <c r="Q291" s="370">
        <v>2977651.9759003888</v>
      </c>
      <c r="S291" s="124"/>
      <c r="T291" s="125"/>
    </row>
    <row r="292" spans="1:20" x14ac:dyDescent="0.25">
      <c r="A292" s="343">
        <v>925</v>
      </c>
      <c r="B292" s="13" t="s">
        <v>676</v>
      </c>
      <c r="C292" s="344">
        <v>3579</v>
      </c>
      <c r="D292" s="345">
        <v>21</v>
      </c>
      <c r="E292" s="14">
        <v>9796660.4000000004</v>
      </c>
      <c r="F292" s="14">
        <v>46650763.809523806</v>
      </c>
      <c r="G292" s="329">
        <v>0</v>
      </c>
      <c r="H292" s="346">
        <v>9316157.5327619035</v>
      </c>
      <c r="I292" s="14">
        <v>4305962.5989188813</v>
      </c>
      <c r="J292" s="15">
        <v>0</v>
      </c>
      <c r="K292" s="15">
        <v>13622120.131680785</v>
      </c>
      <c r="L292" s="15">
        <v>3806.1246526070927</v>
      </c>
      <c r="M292" s="38">
        <v>260.57534739290713</v>
      </c>
      <c r="N292" s="347">
        <v>0</v>
      </c>
      <c r="O292" s="348">
        <v>0</v>
      </c>
      <c r="P292" s="371">
        <v>208.46027791432573</v>
      </c>
      <c r="Q292" s="370">
        <v>746079.33465537173</v>
      </c>
      <c r="S292" s="124"/>
      <c r="T292" s="125"/>
    </row>
    <row r="293" spans="1:20" x14ac:dyDescent="0.25">
      <c r="A293" s="343">
        <v>927</v>
      </c>
      <c r="B293" s="13" t="s">
        <v>677</v>
      </c>
      <c r="C293" s="344">
        <v>29158</v>
      </c>
      <c r="D293" s="345">
        <v>20.5</v>
      </c>
      <c r="E293" s="14">
        <v>119936524.38</v>
      </c>
      <c r="F293" s="14">
        <v>585056216.48780489</v>
      </c>
      <c r="G293" s="329">
        <v>0</v>
      </c>
      <c r="H293" s="346">
        <v>116835726.43261462</v>
      </c>
      <c r="I293" s="14">
        <v>4608067.6412073011</v>
      </c>
      <c r="J293" s="15">
        <v>0</v>
      </c>
      <c r="K293" s="15">
        <v>121443794.07382193</v>
      </c>
      <c r="L293" s="15">
        <v>4165.0248327670597</v>
      </c>
      <c r="M293" s="38">
        <v>-98.324832767059888</v>
      </c>
      <c r="N293" s="347">
        <v>4.5882766174983223</v>
      </c>
      <c r="O293" s="348">
        <v>0.3458827661749832</v>
      </c>
      <c r="P293" s="371">
        <v>-34.008865141163305</v>
      </c>
      <c r="Q293" s="370">
        <v>-991630.48978603969</v>
      </c>
      <c r="S293" s="124"/>
      <c r="T293" s="125"/>
    </row>
    <row r="294" spans="1:20" x14ac:dyDescent="0.25">
      <c r="A294" s="343">
        <v>931</v>
      </c>
      <c r="B294" s="13" t="s">
        <v>678</v>
      </c>
      <c r="C294" s="344">
        <v>6176</v>
      </c>
      <c r="D294" s="345">
        <v>21</v>
      </c>
      <c r="E294" s="14">
        <v>16717966.27</v>
      </c>
      <c r="F294" s="14">
        <v>79609363.190476194</v>
      </c>
      <c r="G294" s="329">
        <v>0</v>
      </c>
      <c r="H294" s="346">
        <v>15897989.829138095</v>
      </c>
      <c r="I294" s="14">
        <v>3028311.1989740613</v>
      </c>
      <c r="J294" s="15">
        <v>0</v>
      </c>
      <c r="K294" s="15">
        <v>18926301.028112154</v>
      </c>
      <c r="L294" s="15">
        <v>3064.4917467798177</v>
      </c>
      <c r="M294" s="38">
        <v>1002.2082532201821</v>
      </c>
      <c r="N294" s="347">
        <v>0</v>
      </c>
      <c r="O294" s="348">
        <v>0</v>
      </c>
      <c r="P294" s="371">
        <v>801.76660257614571</v>
      </c>
      <c r="Q294" s="370">
        <v>4951710.5375102758</v>
      </c>
      <c r="S294" s="124"/>
      <c r="T294" s="125"/>
    </row>
    <row r="295" spans="1:20" x14ac:dyDescent="0.25">
      <c r="A295" s="343">
        <v>934</v>
      </c>
      <c r="B295" s="13" t="s">
        <v>679</v>
      </c>
      <c r="C295" s="344">
        <v>2827</v>
      </c>
      <c r="D295" s="345">
        <v>22.25</v>
      </c>
      <c r="E295" s="14">
        <v>8924360.0199999996</v>
      </c>
      <c r="F295" s="14">
        <v>40109483.23595506</v>
      </c>
      <c r="G295" s="329">
        <v>0</v>
      </c>
      <c r="H295" s="346">
        <v>8009863.8022202253</v>
      </c>
      <c r="I295" s="14">
        <v>790845.93173364527</v>
      </c>
      <c r="J295" s="15">
        <v>0</v>
      </c>
      <c r="K295" s="15">
        <v>8800709.7339538708</v>
      </c>
      <c r="L295" s="15">
        <v>3113.0915224456567</v>
      </c>
      <c r="M295" s="38">
        <v>953.60847755434315</v>
      </c>
      <c r="N295" s="347">
        <v>0</v>
      </c>
      <c r="O295" s="348">
        <v>0</v>
      </c>
      <c r="P295" s="371">
        <v>762.88678204347457</v>
      </c>
      <c r="Q295" s="370">
        <v>2156680.9328369028</v>
      </c>
      <c r="S295" s="124"/>
      <c r="T295" s="125"/>
    </row>
    <row r="296" spans="1:20" x14ac:dyDescent="0.25">
      <c r="A296" s="343">
        <v>935</v>
      </c>
      <c r="B296" s="13" t="s">
        <v>680</v>
      </c>
      <c r="C296" s="344">
        <v>3109</v>
      </c>
      <c r="D296" s="345">
        <v>20.5</v>
      </c>
      <c r="E296" s="14">
        <v>8863068.6699999999</v>
      </c>
      <c r="F296" s="14">
        <v>43234481.317073174</v>
      </c>
      <c r="G296" s="329">
        <v>0</v>
      </c>
      <c r="H296" s="346">
        <v>8633925.9190195128</v>
      </c>
      <c r="I296" s="14">
        <v>1227721.922912681</v>
      </c>
      <c r="J296" s="15">
        <v>0</v>
      </c>
      <c r="K296" s="15">
        <v>9861647.8419321943</v>
      </c>
      <c r="L296" s="15">
        <v>3171.967784474813</v>
      </c>
      <c r="M296" s="38">
        <v>894.7322155251868</v>
      </c>
      <c r="N296" s="347">
        <v>0</v>
      </c>
      <c r="O296" s="348">
        <v>0</v>
      </c>
      <c r="P296" s="371">
        <v>715.78577242014944</v>
      </c>
      <c r="Q296" s="370">
        <v>2225377.9664542447</v>
      </c>
      <c r="S296" s="124"/>
      <c r="T296" s="125"/>
    </row>
    <row r="297" spans="1:20" x14ac:dyDescent="0.25">
      <c r="A297" s="343">
        <v>936</v>
      </c>
      <c r="B297" s="13" t="s">
        <v>681</v>
      </c>
      <c r="C297" s="344">
        <v>6544</v>
      </c>
      <c r="D297" s="345">
        <v>21.25</v>
      </c>
      <c r="E297" s="14">
        <v>18913498.77</v>
      </c>
      <c r="F297" s="14">
        <v>89004700.094117641</v>
      </c>
      <c r="G297" s="329">
        <v>0</v>
      </c>
      <c r="H297" s="346">
        <v>17774238.608795293</v>
      </c>
      <c r="I297" s="14">
        <v>3311330.0992063265</v>
      </c>
      <c r="J297" s="15">
        <v>0</v>
      </c>
      <c r="K297" s="15">
        <v>21085568.708001621</v>
      </c>
      <c r="L297" s="15">
        <v>3222.1223575797098</v>
      </c>
      <c r="M297" s="38">
        <v>844.57764242028998</v>
      </c>
      <c r="N297" s="347">
        <v>0</v>
      </c>
      <c r="O297" s="348">
        <v>0</v>
      </c>
      <c r="P297" s="371">
        <v>675.662113936232</v>
      </c>
      <c r="Q297" s="370">
        <v>4421532.8735987023</v>
      </c>
      <c r="S297" s="124"/>
      <c r="T297" s="125"/>
    </row>
    <row r="298" spans="1:20" x14ac:dyDescent="0.25">
      <c r="A298" s="343">
        <v>946</v>
      </c>
      <c r="B298" s="13" t="s">
        <v>304</v>
      </c>
      <c r="C298" s="344">
        <v>6461</v>
      </c>
      <c r="D298" s="345">
        <v>21.5</v>
      </c>
      <c r="E298" s="14">
        <v>20190214.449999999</v>
      </c>
      <c r="F298" s="14">
        <v>93907974.186046511</v>
      </c>
      <c r="G298" s="329">
        <v>0</v>
      </c>
      <c r="H298" s="346">
        <v>18753422.444953486</v>
      </c>
      <c r="I298" s="14">
        <v>2246777.2431957703</v>
      </c>
      <c r="J298" s="15">
        <v>0</v>
      </c>
      <c r="K298" s="15">
        <v>21000199.688149258</v>
      </c>
      <c r="L298" s="15">
        <v>3250.301762598554</v>
      </c>
      <c r="M298" s="38">
        <v>816.39823740144584</v>
      </c>
      <c r="N298" s="347">
        <v>0</v>
      </c>
      <c r="O298" s="348">
        <v>0</v>
      </c>
      <c r="P298" s="371">
        <v>653.11858992115674</v>
      </c>
      <c r="Q298" s="370">
        <v>4219799.2094805939</v>
      </c>
      <c r="S298" s="124"/>
      <c r="T298" s="125"/>
    </row>
    <row r="299" spans="1:20" x14ac:dyDescent="0.25">
      <c r="A299" s="343">
        <v>976</v>
      </c>
      <c r="B299" s="13" t="s">
        <v>682</v>
      </c>
      <c r="C299" s="344">
        <v>3918</v>
      </c>
      <c r="D299" s="345">
        <v>20</v>
      </c>
      <c r="E299" s="14">
        <v>10794466.939999999</v>
      </c>
      <c r="F299" s="14">
        <v>53972334.700000003</v>
      </c>
      <c r="G299" s="329">
        <v>0</v>
      </c>
      <c r="H299" s="346">
        <v>10778275.23959</v>
      </c>
      <c r="I299" s="14">
        <v>897369.43660016858</v>
      </c>
      <c r="J299" s="15">
        <v>0</v>
      </c>
      <c r="K299" s="15">
        <v>11675644.67619017</v>
      </c>
      <c r="L299" s="15">
        <v>2980.0011935145917</v>
      </c>
      <c r="M299" s="38">
        <v>1086.6988064854081</v>
      </c>
      <c r="N299" s="347">
        <v>0</v>
      </c>
      <c r="O299" s="348">
        <v>0</v>
      </c>
      <c r="P299" s="371">
        <v>869.35904518832649</v>
      </c>
      <c r="Q299" s="370">
        <v>3406148.7390478631</v>
      </c>
      <c r="S299" s="124"/>
      <c r="T299" s="125"/>
    </row>
    <row r="300" spans="1:20" x14ac:dyDescent="0.25">
      <c r="A300" s="343">
        <v>977</v>
      </c>
      <c r="B300" s="13" t="s">
        <v>683</v>
      </c>
      <c r="C300" s="344">
        <v>15255</v>
      </c>
      <c r="D300" s="345">
        <v>22</v>
      </c>
      <c r="E300" s="14">
        <v>49507834.600000001</v>
      </c>
      <c r="F300" s="14">
        <v>225035611.81818181</v>
      </c>
      <c r="G300" s="329">
        <v>0</v>
      </c>
      <c r="H300" s="346">
        <v>44939611.680090904</v>
      </c>
      <c r="I300" s="14">
        <v>3852491.670567641</v>
      </c>
      <c r="J300" s="15">
        <v>0</v>
      </c>
      <c r="K300" s="15">
        <v>48792103.350658543</v>
      </c>
      <c r="L300" s="15">
        <v>3198.4335202004945</v>
      </c>
      <c r="M300" s="38">
        <v>868.2664797995053</v>
      </c>
      <c r="N300" s="347">
        <v>0</v>
      </c>
      <c r="O300" s="348">
        <v>0</v>
      </c>
      <c r="P300" s="371">
        <v>694.61318383960429</v>
      </c>
      <c r="Q300" s="370">
        <v>10596324.119473163</v>
      </c>
      <c r="S300" s="124"/>
      <c r="T300" s="125"/>
    </row>
    <row r="301" spans="1:20" x14ac:dyDescent="0.25">
      <c r="A301" s="343">
        <v>980</v>
      </c>
      <c r="B301" s="13" t="s">
        <v>684</v>
      </c>
      <c r="C301" s="344">
        <v>33254</v>
      </c>
      <c r="D301" s="345">
        <v>20.5</v>
      </c>
      <c r="E301" s="14">
        <v>120747905.11</v>
      </c>
      <c r="F301" s="14">
        <v>589014171.26829267</v>
      </c>
      <c r="G301" s="329">
        <v>0</v>
      </c>
      <c r="H301" s="346">
        <v>117626130.00227804</v>
      </c>
      <c r="I301" s="14">
        <v>8363074.6284878151</v>
      </c>
      <c r="J301" s="15">
        <v>0</v>
      </c>
      <c r="K301" s="15">
        <v>125989204.63076586</v>
      </c>
      <c r="L301" s="15">
        <v>3788.6932288075377</v>
      </c>
      <c r="M301" s="38">
        <v>278.00677119246211</v>
      </c>
      <c r="N301" s="347">
        <v>0</v>
      </c>
      <c r="O301" s="348">
        <v>0</v>
      </c>
      <c r="P301" s="371">
        <v>222.40541695396971</v>
      </c>
      <c r="Q301" s="370">
        <v>7395869.7353873085</v>
      </c>
      <c r="S301" s="124"/>
      <c r="T301" s="125"/>
    </row>
    <row r="302" spans="1:20" x14ac:dyDescent="0.25">
      <c r="A302" s="343">
        <v>981</v>
      </c>
      <c r="B302" s="13" t="s">
        <v>685</v>
      </c>
      <c r="C302" s="344">
        <v>2343</v>
      </c>
      <c r="D302" s="345">
        <v>22</v>
      </c>
      <c r="E302" s="14">
        <v>7495436.3899999997</v>
      </c>
      <c r="F302" s="14">
        <v>34070165.409090906</v>
      </c>
      <c r="G302" s="329">
        <v>0</v>
      </c>
      <c r="H302" s="346">
        <v>6803812.0321954535</v>
      </c>
      <c r="I302" s="14">
        <v>382247.4269381566</v>
      </c>
      <c r="J302" s="15">
        <v>0</v>
      </c>
      <c r="K302" s="15">
        <v>7186059.4591336101</v>
      </c>
      <c r="L302" s="15">
        <v>3067.0334866127232</v>
      </c>
      <c r="M302" s="38">
        <v>999.66651338727661</v>
      </c>
      <c r="N302" s="347">
        <v>0</v>
      </c>
      <c r="O302" s="348">
        <v>0</v>
      </c>
      <c r="P302" s="371">
        <v>799.73321070982138</v>
      </c>
      <c r="Q302" s="370">
        <v>1873774.9126931115</v>
      </c>
      <c r="S302" s="124"/>
      <c r="T302" s="125"/>
    </row>
    <row r="303" spans="1:20" x14ac:dyDescent="0.25">
      <c r="A303" s="343">
        <v>989</v>
      </c>
      <c r="B303" s="13" t="s">
        <v>686</v>
      </c>
      <c r="C303" s="344">
        <v>5616</v>
      </c>
      <c r="D303" s="345">
        <v>22</v>
      </c>
      <c r="E303" s="14">
        <v>17322548.82</v>
      </c>
      <c r="F303" s="14">
        <v>78738858.272727266</v>
      </c>
      <c r="G303" s="329">
        <v>0</v>
      </c>
      <c r="H303" s="346">
        <v>15724149.997063635</v>
      </c>
      <c r="I303" s="14">
        <v>1729348.4425178426</v>
      </c>
      <c r="J303" s="15">
        <v>0</v>
      </c>
      <c r="K303" s="15">
        <v>17453498.439581476</v>
      </c>
      <c r="L303" s="15">
        <v>3107.8166737146503</v>
      </c>
      <c r="M303" s="38">
        <v>958.88332628534954</v>
      </c>
      <c r="N303" s="347">
        <v>0</v>
      </c>
      <c r="O303" s="348">
        <v>0</v>
      </c>
      <c r="P303" s="371">
        <v>767.10666102827963</v>
      </c>
      <c r="Q303" s="370">
        <v>4308071.0083348183</v>
      </c>
      <c r="S303" s="124"/>
      <c r="T303" s="125"/>
    </row>
    <row r="304" spans="1:20" x14ac:dyDescent="0.25">
      <c r="A304" s="343">
        <v>992</v>
      </c>
      <c r="B304" s="13" t="s">
        <v>687</v>
      </c>
      <c r="C304" s="344">
        <v>18765</v>
      </c>
      <c r="D304" s="345">
        <v>21.5</v>
      </c>
      <c r="E304" s="14">
        <v>62460721.829999998</v>
      </c>
      <c r="F304" s="14">
        <v>290514985.25581396</v>
      </c>
      <c r="G304" s="329">
        <v>0</v>
      </c>
      <c r="H304" s="346">
        <v>58015842.555586047</v>
      </c>
      <c r="I304" s="14">
        <v>10111454.212434502</v>
      </c>
      <c r="J304" s="15">
        <v>0</v>
      </c>
      <c r="K304" s="15">
        <v>68127296.768020555</v>
      </c>
      <c r="L304" s="15">
        <v>3630.551386518548</v>
      </c>
      <c r="M304" s="38">
        <v>436.14861348145178</v>
      </c>
      <c r="N304" s="347">
        <v>0</v>
      </c>
      <c r="O304" s="348">
        <v>0</v>
      </c>
      <c r="P304" s="371">
        <v>348.91889078516147</v>
      </c>
      <c r="Q304" s="370">
        <v>6547462.985583555</v>
      </c>
      <c r="S304" s="124"/>
      <c r="T304" s="125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13"/>
  <sheetViews>
    <sheetView zoomScale="80" zoomScaleNormal="80" workbookViewId="0">
      <pane xSplit="1" ySplit="6" topLeftCell="B7" activePane="bottomRight" state="frozen"/>
      <selection activeCell="G29" sqref="G29"/>
      <selection pane="topRight" activeCell="G29" sqref="G29"/>
      <selection pane="bottomLeft" activeCell="G29" sqref="G29"/>
      <selection pane="bottomRight"/>
    </sheetView>
  </sheetViews>
  <sheetFormatPr defaultRowHeight="15" x14ac:dyDescent="0.25"/>
  <cols>
    <col min="1" max="1" width="18.125" style="298" customWidth="1"/>
    <col min="2" max="2" width="39.125" style="40" bestFit="1" customWidth="1"/>
    <col min="3" max="3" width="20.5" style="47" customWidth="1"/>
    <col min="4" max="4" width="9.625" style="47" customWidth="1"/>
    <col min="5" max="5" width="20.125" style="47" customWidth="1"/>
    <col min="6" max="6" width="22.125" style="155" customWidth="1"/>
    <col min="7" max="7" width="8.625" style="129"/>
    <col min="8" max="12" width="8.625" style="24"/>
  </cols>
  <sheetData>
    <row r="1" spans="1:12" ht="23.25" x14ac:dyDescent="0.35">
      <c r="A1" s="435" t="s">
        <v>1117</v>
      </c>
      <c r="C1" s="441"/>
    </row>
    <row r="2" spans="1:12" x14ac:dyDescent="0.25">
      <c r="A2" s="298" t="s">
        <v>382</v>
      </c>
    </row>
    <row r="3" spans="1:12" x14ac:dyDescent="0.25">
      <c r="A3" s="298" t="s">
        <v>795</v>
      </c>
      <c r="C3" s="479"/>
      <c r="D3" s="479"/>
      <c r="E3" s="479"/>
      <c r="F3" s="479"/>
    </row>
    <row r="4" spans="1:12" s="394" customFormat="1" ht="42.75" x14ac:dyDescent="0.2">
      <c r="A4" s="260" t="s">
        <v>775</v>
      </c>
      <c r="B4" s="259" t="s">
        <v>780</v>
      </c>
      <c r="C4" s="262" t="s">
        <v>776</v>
      </c>
      <c r="D4" s="262" t="s">
        <v>777</v>
      </c>
      <c r="E4" s="262" t="s">
        <v>778</v>
      </c>
      <c r="F4" s="262" t="s">
        <v>779</v>
      </c>
      <c r="G4" s="392"/>
      <c r="H4" s="393"/>
      <c r="I4" s="393"/>
      <c r="J4" s="393"/>
      <c r="K4" s="393"/>
      <c r="L4" s="393"/>
    </row>
    <row r="5" spans="1:12" ht="14.25" x14ac:dyDescent="0.2">
      <c r="A5" s="48"/>
      <c r="B5" s="154" t="s">
        <v>688</v>
      </c>
      <c r="F5" s="395">
        <f>F6-D6</f>
        <v>10085443.351163518</v>
      </c>
    </row>
    <row r="6" spans="1:12" x14ac:dyDescent="0.25">
      <c r="A6" s="155"/>
      <c r="B6" s="40" t="s">
        <v>17</v>
      </c>
      <c r="C6" s="44">
        <f>SUM(C7:C378)</f>
        <v>352054123.46124727</v>
      </c>
      <c r="D6" s="44">
        <f>SUM(D7:D378)</f>
        <v>7583146.0288082846</v>
      </c>
      <c r="E6" s="44">
        <f>SUM(E7:E378)</f>
        <v>341968680.11008376</v>
      </c>
      <c r="F6" s="376">
        <f>C6+D6-E6</f>
        <v>17668589.379971802</v>
      </c>
    </row>
    <row r="7" spans="1:12" s="51" customFormat="1" x14ac:dyDescent="0.25">
      <c r="A7" s="15">
        <v>5</v>
      </c>
      <c r="B7" s="40" t="s">
        <v>796</v>
      </c>
      <c r="C7" s="47">
        <v>3172335.5318</v>
      </c>
      <c r="D7" s="47">
        <v>0</v>
      </c>
      <c r="E7" s="47">
        <v>548483.39200000011</v>
      </c>
      <c r="F7" s="376">
        <v>2623852.1398</v>
      </c>
      <c r="G7" s="129"/>
      <c r="H7" s="119"/>
      <c r="I7" s="119"/>
      <c r="J7" s="119"/>
      <c r="K7" s="119"/>
      <c r="L7" s="119"/>
    </row>
    <row r="8" spans="1:12" s="51" customFormat="1" x14ac:dyDescent="0.25">
      <c r="A8" s="15">
        <v>9</v>
      </c>
      <c r="B8" s="40" t="s">
        <v>797</v>
      </c>
      <c r="C8" s="47">
        <v>143157.14620000002</v>
      </c>
      <c r="D8" s="47">
        <v>0</v>
      </c>
      <c r="E8" s="47">
        <v>31299.324000000001</v>
      </c>
      <c r="F8" s="376">
        <v>111857.82220000002</v>
      </c>
      <c r="G8" s="129"/>
      <c r="H8" s="119"/>
      <c r="I8" s="119"/>
      <c r="J8" s="119"/>
      <c r="K8" s="119"/>
      <c r="L8" s="119"/>
    </row>
    <row r="9" spans="1:12" s="51" customFormat="1" x14ac:dyDescent="0.25">
      <c r="A9" s="15">
        <v>10</v>
      </c>
      <c r="B9" s="40" t="s">
        <v>798</v>
      </c>
      <c r="C9" s="47">
        <v>166929.728</v>
      </c>
      <c r="D9" s="47">
        <v>0</v>
      </c>
      <c r="E9" s="47">
        <v>294467.02108000003</v>
      </c>
      <c r="F9" s="376">
        <v>-127537.29308000003</v>
      </c>
      <c r="G9" s="129"/>
      <c r="H9" s="119"/>
      <c r="I9" s="119"/>
      <c r="J9" s="119"/>
      <c r="K9" s="119"/>
      <c r="L9" s="119"/>
    </row>
    <row r="10" spans="1:12" s="51" customFormat="1" x14ac:dyDescent="0.25">
      <c r="A10" s="15">
        <v>16</v>
      </c>
      <c r="B10" s="40" t="s">
        <v>799</v>
      </c>
      <c r="C10" s="47">
        <v>1146300.4804000002</v>
      </c>
      <c r="D10" s="47">
        <v>0</v>
      </c>
      <c r="E10" s="47">
        <v>205860.12528000001</v>
      </c>
      <c r="F10" s="376">
        <v>940440.3551200002</v>
      </c>
      <c r="G10" s="129"/>
      <c r="H10" s="119"/>
      <c r="I10" s="119"/>
      <c r="J10" s="119"/>
      <c r="K10" s="119"/>
      <c r="L10" s="119"/>
    </row>
    <row r="11" spans="1:12" s="51" customFormat="1" x14ac:dyDescent="0.25">
      <c r="A11" s="15">
        <v>18</v>
      </c>
      <c r="B11" s="40" t="s">
        <v>800</v>
      </c>
      <c r="C11" s="47">
        <v>872058.78440000012</v>
      </c>
      <c r="D11" s="47">
        <v>0</v>
      </c>
      <c r="E11" s="47">
        <v>331266.08344000002</v>
      </c>
      <c r="F11" s="376">
        <v>540792.70096000005</v>
      </c>
      <c r="G11" s="129"/>
      <c r="H11" s="119"/>
      <c r="I11" s="119"/>
      <c r="J11" s="119"/>
      <c r="K11" s="119"/>
      <c r="L11" s="119"/>
    </row>
    <row r="12" spans="1:12" s="51" customFormat="1" x14ac:dyDescent="0.25">
      <c r="A12" s="15">
        <v>19</v>
      </c>
      <c r="B12" s="40" t="s">
        <v>801</v>
      </c>
      <c r="C12" s="47">
        <v>180492.7684</v>
      </c>
      <c r="D12" s="47">
        <v>0</v>
      </c>
      <c r="E12" s="47">
        <v>221181.88960000002</v>
      </c>
      <c r="F12" s="376">
        <v>-40689.121200000023</v>
      </c>
      <c r="G12" s="129"/>
      <c r="H12" s="119"/>
      <c r="I12" s="119"/>
      <c r="J12" s="119"/>
      <c r="K12" s="119"/>
      <c r="L12" s="119"/>
    </row>
    <row r="13" spans="1:12" s="51" customFormat="1" x14ac:dyDescent="0.25">
      <c r="A13" s="15">
        <v>20</v>
      </c>
      <c r="B13" s="40" t="s">
        <v>802</v>
      </c>
      <c r="C13" s="47">
        <v>365456.8688</v>
      </c>
      <c r="D13" s="47">
        <v>0</v>
      </c>
      <c r="E13" s="47">
        <v>1084283.1055600001</v>
      </c>
      <c r="F13" s="376">
        <v>-718826.23676</v>
      </c>
      <c r="G13" s="129"/>
      <c r="H13" s="119"/>
      <c r="I13" s="119"/>
      <c r="J13" s="119"/>
      <c r="K13" s="119"/>
      <c r="L13" s="119"/>
    </row>
    <row r="14" spans="1:12" s="51" customFormat="1" x14ac:dyDescent="0.25">
      <c r="A14" s="15">
        <v>46</v>
      </c>
      <c r="B14" s="40" t="s">
        <v>803</v>
      </c>
      <c r="C14" s="47">
        <v>251959.5582</v>
      </c>
      <c r="D14" s="47">
        <v>0</v>
      </c>
      <c r="E14" s="47">
        <v>31299.324000000004</v>
      </c>
      <c r="F14" s="376">
        <v>220660.23420000001</v>
      </c>
      <c r="G14" s="129"/>
      <c r="H14" s="119"/>
      <c r="I14" s="119"/>
      <c r="J14" s="119"/>
      <c r="K14" s="119"/>
      <c r="L14" s="119"/>
    </row>
    <row r="15" spans="1:12" s="51" customFormat="1" x14ac:dyDescent="0.25">
      <c r="A15" s="15">
        <v>47</v>
      </c>
      <c r="B15" s="40" t="s">
        <v>804</v>
      </c>
      <c r="C15" s="47">
        <v>14904.44</v>
      </c>
      <c r="D15" s="47">
        <v>0</v>
      </c>
      <c r="E15" s="47">
        <v>70125.390199999994</v>
      </c>
      <c r="F15" s="376">
        <v>-55220.950199999992</v>
      </c>
      <c r="G15" s="129"/>
      <c r="H15" s="119"/>
      <c r="I15" s="119"/>
      <c r="J15" s="119"/>
      <c r="K15" s="119"/>
      <c r="L15" s="119"/>
    </row>
    <row r="16" spans="1:12" s="51" customFormat="1" x14ac:dyDescent="0.25">
      <c r="A16" s="15">
        <v>49</v>
      </c>
      <c r="B16" s="40" t="s">
        <v>805</v>
      </c>
      <c r="C16" s="47">
        <v>3677148.9145999998</v>
      </c>
      <c r="D16" s="47">
        <v>0</v>
      </c>
      <c r="E16" s="47">
        <v>18891310.63002</v>
      </c>
      <c r="F16" s="376">
        <v>-15214161.71542</v>
      </c>
      <c r="G16" s="129"/>
      <c r="H16" s="119"/>
      <c r="I16" s="119"/>
      <c r="J16" s="119"/>
      <c r="K16" s="119"/>
      <c r="L16" s="119"/>
    </row>
    <row r="17" spans="1:12" s="51" customFormat="1" x14ac:dyDescent="0.25">
      <c r="A17" s="15">
        <v>50</v>
      </c>
      <c r="B17" s="40" t="s">
        <v>806</v>
      </c>
      <c r="C17" s="47">
        <v>314707.25060000003</v>
      </c>
      <c r="D17" s="47">
        <v>0</v>
      </c>
      <c r="E17" s="47">
        <v>214176.80280000003</v>
      </c>
      <c r="F17" s="376">
        <v>100530.44779999999</v>
      </c>
      <c r="G17" s="129"/>
      <c r="H17" s="119"/>
      <c r="I17" s="119"/>
      <c r="J17" s="119"/>
      <c r="K17" s="119"/>
      <c r="L17" s="119"/>
    </row>
    <row r="18" spans="1:12" s="51" customFormat="1" x14ac:dyDescent="0.25">
      <c r="A18" s="15">
        <v>51</v>
      </c>
      <c r="B18" s="40" t="s">
        <v>807</v>
      </c>
      <c r="C18" s="47">
        <v>311502.79600000003</v>
      </c>
      <c r="D18" s="47">
        <v>0</v>
      </c>
      <c r="E18" s="47">
        <v>515704.05710800004</v>
      </c>
      <c r="F18" s="376">
        <v>-204201.26110800001</v>
      </c>
      <c r="G18" s="129"/>
      <c r="H18" s="119"/>
      <c r="I18" s="119"/>
      <c r="J18" s="119"/>
      <c r="K18" s="119"/>
      <c r="L18" s="119"/>
    </row>
    <row r="19" spans="1:12" s="51" customFormat="1" x14ac:dyDescent="0.25">
      <c r="A19" s="15">
        <v>52</v>
      </c>
      <c r="B19" s="40" t="s">
        <v>808</v>
      </c>
      <c r="C19" s="47">
        <v>50824.140400000004</v>
      </c>
      <c r="D19" s="47">
        <v>0</v>
      </c>
      <c r="E19" s="47">
        <v>41732.432000000001</v>
      </c>
      <c r="F19" s="376">
        <v>9091.7084000000032</v>
      </c>
      <c r="G19" s="129"/>
      <c r="H19" s="119"/>
      <c r="I19" s="119"/>
      <c r="J19" s="119"/>
      <c r="K19" s="119"/>
      <c r="L19" s="119"/>
    </row>
    <row r="20" spans="1:12" s="51" customFormat="1" x14ac:dyDescent="0.25">
      <c r="A20" s="15">
        <v>61</v>
      </c>
      <c r="B20" s="40" t="s">
        <v>809</v>
      </c>
      <c r="C20" s="47">
        <v>641114.48659999995</v>
      </c>
      <c r="D20" s="47">
        <v>0</v>
      </c>
      <c r="E20" s="47">
        <v>423420.2359599999</v>
      </c>
      <c r="F20" s="376">
        <v>217694.25064000004</v>
      </c>
      <c r="G20" s="129"/>
      <c r="H20" s="119"/>
      <c r="I20" s="119"/>
      <c r="J20" s="119"/>
      <c r="K20" s="119"/>
      <c r="L20" s="119"/>
    </row>
    <row r="21" spans="1:12" s="51" customFormat="1" x14ac:dyDescent="0.25">
      <c r="A21" s="15">
        <v>69</v>
      </c>
      <c r="B21" s="40" t="s">
        <v>810</v>
      </c>
      <c r="C21" s="47">
        <v>326481.7582000001</v>
      </c>
      <c r="D21" s="47">
        <v>0</v>
      </c>
      <c r="E21" s="47">
        <v>175156.97888000001</v>
      </c>
      <c r="F21" s="376">
        <v>151324.77932000009</v>
      </c>
      <c r="G21" s="129"/>
      <c r="H21" s="119"/>
      <c r="I21" s="119"/>
      <c r="J21" s="119"/>
      <c r="K21" s="119"/>
      <c r="L21" s="119"/>
    </row>
    <row r="22" spans="1:12" s="51" customFormat="1" x14ac:dyDescent="0.25">
      <c r="A22" s="15">
        <v>71</v>
      </c>
      <c r="B22" s="40" t="s">
        <v>811</v>
      </c>
      <c r="C22" s="47">
        <v>219095.26799999998</v>
      </c>
      <c r="D22" s="47">
        <v>0</v>
      </c>
      <c r="E22" s="47">
        <v>195471.73060000001</v>
      </c>
      <c r="F22" s="376">
        <v>23623.537399999972</v>
      </c>
      <c r="G22" s="129"/>
      <c r="H22" s="119"/>
      <c r="I22" s="119"/>
      <c r="J22" s="119"/>
      <c r="K22" s="119"/>
      <c r="L22" s="119"/>
    </row>
    <row r="23" spans="1:12" s="51" customFormat="1" x14ac:dyDescent="0.25">
      <c r="A23" s="15">
        <v>72</v>
      </c>
      <c r="B23" s="40" t="s">
        <v>812</v>
      </c>
      <c r="C23" s="47">
        <v>0</v>
      </c>
      <c r="D23" s="47">
        <v>0</v>
      </c>
      <c r="E23" s="47">
        <v>22356.66</v>
      </c>
      <c r="F23" s="376">
        <v>-22356.66</v>
      </c>
      <c r="G23" s="129"/>
      <c r="H23" s="119"/>
      <c r="I23" s="119"/>
      <c r="J23" s="119"/>
      <c r="K23" s="119"/>
      <c r="L23" s="119"/>
    </row>
    <row r="24" spans="1:12" s="51" customFormat="1" x14ac:dyDescent="0.25">
      <c r="A24" s="15">
        <v>74</v>
      </c>
      <c r="B24" s="40" t="s">
        <v>813</v>
      </c>
      <c r="C24" s="47">
        <v>14904.44</v>
      </c>
      <c r="D24" s="47">
        <v>0</v>
      </c>
      <c r="E24" s="47">
        <v>19375.772000000001</v>
      </c>
      <c r="F24" s="376">
        <v>-4471.3320000000003</v>
      </c>
      <c r="G24" s="129"/>
      <c r="H24" s="119"/>
      <c r="I24" s="119"/>
      <c r="J24" s="119"/>
      <c r="K24" s="119"/>
      <c r="L24" s="119"/>
    </row>
    <row r="25" spans="1:12" s="51" customFormat="1" x14ac:dyDescent="0.25">
      <c r="A25" s="15">
        <v>75</v>
      </c>
      <c r="B25" s="40" t="s">
        <v>814</v>
      </c>
      <c r="C25" s="47">
        <v>319104.06040000007</v>
      </c>
      <c r="D25" s="47">
        <v>0</v>
      </c>
      <c r="E25" s="47">
        <v>268115.97116000002</v>
      </c>
      <c r="F25" s="376">
        <v>50988.089240000059</v>
      </c>
      <c r="G25" s="129"/>
      <c r="H25" s="119"/>
      <c r="I25" s="119"/>
      <c r="J25" s="119"/>
      <c r="K25" s="119"/>
      <c r="L25" s="119"/>
    </row>
    <row r="26" spans="1:12" s="51" customFormat="1" x14ac:dyDescent="0.25">
      <c r="A26" s="15">
        <v>77</v>
      </c>
      <c r="B26" s="40" t="s">
        <v>815</v>
      </c>
      <c r="C26" s="47">
        <v>214772.9804</v>
      </c>
      <c r="D26" s="47">
        <v>0</v>
      </c>
      <c r="E26" s="47">
        <v>109532.72955999999</v>
      </c>
      <c r="F26" s="376">
        <v>105240.25084000001</v>
      </c>
      <c r="G26" s="129"/>
      <c r="H26" s="119"/>
      <c r="I26" s="119"/>
      <c r="J26" s="119"/>
      <c r="K26" s="119"/>
      <c r="L26" s="119"/>
    </row>
    <row r="27" spans="1:12" s="51" customFormat="1" x14ac:dyDescent="0.25">
      <c r="A27" s="15">
        <v>78</v>
      </c>
      <c r="B27" s="40" t="s">
        <v>816</v>
      </c>
      <c r="C27" s="47">
        <v>204265.35019999999</v>
      </c>
      <c r="D27" s="47">
        <v>0</v>
      </c>
      <c r="E27" s="47">
        <v>229409.14048</v>
      </c>
      <c r="F27" s="376">
        <v>-25143.790280000016</v>
      </c>
      <c r="G27" s="129"/>
      <c r="H27" s="119"/>
      <c r="I27" s="119"/>
      <c r="J27" s="119"/>
      <c r="K27" s="119"/>
      <c r="L27" s="119"/>
    </row>
    <row r="28" spans="1:12" s="51" customFormat="1" x14ac:dyDescent="0.25">
      <c r="A28" s="15">
        <v>79</v>
      </c>
      <c r="B28" s="40" t="s">
        <v>817</v>
      </c>
      <c r="C28" s="47">
        <v>153515.73200000002</v>
      </c>
      <c r="D28" s="47">
        <v>0</v>
      </c>
      <c r="E28" s="47">
        <v>175231.50108000002</v>
      </c>
      <c r="F28" s="376">
        <v>-21715.769079999998</v>
      </c>
      <c r="G28" s="129"/>
      <c r="H28" s="119"/>
      <c r="I28" s="119"/>
      <c r="J28" s="119"/>
      <c r="K28" s="119"/>
      <c r="L28" s="119"/>
    </row>
    <row r="29" spans="1:12" s="51" customFormat="1" x14ac:dyDescent="0.25">
      <c r="A29" s="15">
        <v>81</v>
      </c>
      <c r="B29" s="40" t="s">
        <v>818</v>
      </c>
      <c r="C29" s="47">
        <v>43222.876000000004</v>
      </c>
      <c r="D29" s="47">
        <v>0</v>
      </c>
      <c r="E29" s="47">
        <v>208244.83568000002</v>
      </c>
      <c r="F29" s="376">
        <v>-165021.95968000003</v>
      </c>
      <c r="G29" s="129"/>
      <c r="H29" s="119"/>
      <c r="I29" s="119"/>
      <c r="J29" s="119"/>
      <c r="K29" s="119"/>
      <c r="L29" s="119"/>
    </row>
    <row r="30" spans="1:12" s="51" customFormat="1" x14ac:dyDescent="0.25">
      <c r="A30" s="15">
        <v>82</v>
      </c>
      <c r="B30" s="40" t="s">
        <v>819</v>
      </c>
      <c r="C30" s="47">
        <v>278787.5502</v>
      </c>
      <c r="D30" s="47">
        <v>0</v>
      </c>
      <c r="E30" s="47">
        <v>185217.47587999998</v>
      </c>
      <c r="F30" s="376">
        <v>93570.074320000014</v>
      </c>
      <c r="G30" s="129"/>
      <c r="H30" s="119"/>
      <c r="I30" s="119"/>
      <c r="J30" s="119"/>
      <c r="K30" s="119"/>
      <c r="L30" s="119"/>
    </row>
    <row r="31" spans="1:12" s="51" customFormat="1" x14ac:dyDescent="0.25">
      <c r="A31" s="15">
        <v>86</v>
      </c>
      <c r="B31" s="40" t="s">
        <v>820</v>
      </c>
      <c r="C31" s="47">
        <v>449070.77720000001</v>
      </c>
      <c r="D31" s="47">
        <v>0</v>
      </c>
      <c r="E31" s="47">
        <v>1540746.4850000001</v>
      </c>
      <c r="F31" s="376">
        <v>-1091675.7078</v>
      </c>
      <c r="G31" s="129"/>
      <c r="H31" s="119"/>
      <c r="I31" s="119"/>
      <c r="J31" s="119"/>
      <c r="K31" s="119"/>
      <c r="L31" s="119"/>
    </row>
    <row r="32" spans="1:12" s="51" customFormat="1" x14ac:dyDescent="0.25">
      <c r="A32" s="15">
        <v>90</v>
      </c>
      <c r="B32" s="40" t="s">
        <v>821</v>
      </c>
      <c r="C32" s="47">
        <v>14904.44</v>
      </c>
      <c r="D32" s="47">
        <v>0</v>
      </c>
      <c r="E32" s="47">
        <v>48469.238880000004</v>
      </c>
      <c r="F32" s="376">
        <v>-33564.798880000002</v>
      </c>
      <c r="G32" s="129"/>
      <c r="H32" s="119"/>
      <c r="I32" s="119"/>
      <c r="J32" s="119"/>
      <c r="K32" s="119"/>
      <c r="L32" s="119"/>
    </row>
    <row r="33" spans="1:12" s="51" customFormat="1" x14ac:dyDescent="0.25">
      <c r="A33" s="15">
        <v>91</v>
      </c>
      <c r="B33" s="40" t="s">
        <v>822</v>
      </c>
      <c r="C33" s="47">
        <v>6361364.0364000006</v>
      </c>
      <c r="D33" s="47">
        <v>0</v>
      </c>
      <c r="E33" s="47">
        <v>94041881.820419982</v>
      </c>
      <c r="F33" s="376">
        <v>-87680517.784019977</v>
      </c>
      <c r="G33" s="129"/>
      <c r="H33" s="119"/>
      <c r="I33" s="119"/>
      <c r="J33" s="119"/>
      <c r="K33" s="119"/>
      <c r="L33" s="119"/>
    </row>
    <row r="34" spans="1:12" s="51" customFormat="1" x14ac:dyDescent="0.25">
      <c r="A34" s="15">
        <v>92</v>
      </c>
      <c r="B34" s="40" t="s">
        <v>823</v>
      </c>
      <c r="C34" s="47">
        <v>3890580.4954000013</v>
      </c>
      <c r="D34" s="47">
        <v>0</v>
      </c>
      <c r="E34" s="47">
        <v>10947993.803352004</v>
      </c>
      <c r="F34" s="376">
        <v>-7057413.3079520026</v>
      </c>
      <c r="G34" s="129"/>
      <c r="H34" s="119"/>
      <c r="I34" s="119"/>
      <c r="J34" s="119"/>
      <c r="K34" s="119"/>
      <c r="L34" s="119"/>
    </row>
    <row r="35" spans="1:12" s="51" customFormat="1" x14ac:dyDescent="0.25">
      <c r="A35" s="15">
        <v>97</v>
      </c>
      <c r="B35" s="40" t="s">
        <v>824</v>
      </c>
      <c r="C35" s="47">
        <v>131159.07200000001</v>
      </c>
      <c r="D35" s="47">
        <v>0</v>
      </c>
      <c r="E35" s="47">
        <v>134095.24668000001</v>
      </c>
      <c r="F35" s="376">
        <v>-2936.1746799999964</v>
      </c>
      <c r="G35" s="129"/>
      <c r="H35" s="119"/>
      <c r="I35" s="119"/>
      <c r="J35" s="119"/>
      <c r="K35" s="119"/>
      <c r="L35" s="119"/>
    </row>
    <row r="36" spans="1:12" s="51" customFormat="1" x14ac:dyDescent="0.25">
      <c r="A36" s="15">
        <v>98</v>
      </c>
      <c r="B36" s="40" t="s">
        <v>825</v>
      </c>
      <c r="C36" s="47">
        <v>1195708.699</v>
      </c>
      <c r="D36" s="47">
        <v>0</v>
      </c>
      <c r="E36" s="47">
        <v>3647845.2951159999</v>
      </c>
      <c r="F36" s="376">
        <v>-2452136.5961159999</v>
      </c>
      <c r="G36" s="129"/>
      <c r="H36" s="119"/>
      <c r="I36" s="119"/>
      <c r="J36" s="119"/>
      <c r="K36" s="119"/>
      <c r="L36" s="119"/>
    </row>
    <row r="37" spans="1:12" s="51" customFormat="1" x14ac:dyDescent="0.25">
      <c r="A37" s="15">
        <v>102</v>
      </c>
      <c r="B37" s="40" t="s">
        <v>826</v>
      </c>
      <c r="C37" s="47">
        <v>365233.30220000003</v>
      </c>
      <c r="D37" s="47">
        <v>0</v>
      </c>
      <c r="E37" s="47">
        <v>103690.18908000001</v>
      </c>
      <c r="F37" s="376">
        <v>261543.11312000002</v>
      </c>
      <c r="G37" s="129"/>
      <c r="H37" s="119"/>
      <c r="I37" s="119"/>
      <c r="J37" s="119"/>
      <c r="K37" s="119"/>
      <c r="L37" s="119"/>
    </row>
    <row r="38" spans="1:12" s="51" customFormat="1" x14ac:dyDescent="0.25">
      <c r="A38" s="15">
        <v>103</v>
      </c>
      <c r="B38" s="40" t="s">
        <v>827</v>
      </c>
      <c r="C38" s="47">
        <v>38826.066200000001</v>
      </c>
      <c r="D38" s="47">
        <v>0</v>
      </c>
      <c r="E38" s="47">
        <v>61108.204000000005</v>
      </c>
      <c r="F38" s="376">
        <v>-22282.137800000004</v>
      </c>
      <c r="G38" s="129"/>
      <c r="H38" s="119"/>
      <c r="I38" s="119"/>
      <c r="J38" s="119"/>
      <c r="K38" s="119"/>
      <c r="L38" s="119"/>
    </row>
    <row r="39" spans="1:12" s="51" customFormat="1" x14ac:dyDescent="0.25">
      <c r="A39" s="15">
        <v>105</v>
      </c>
      <c r="B39" s="40" t="s">
        <v>828</v>
      </c>
      <c r="C39" s="47">
        <v>38751.544000000002</v>
      </c>
      <c r="D39" s="47">
        <v>0</v>
      </c>
      <c r="E39" s="47">
        <v>46203.764000000003</v>
      </c>
      <c r="F39" s="376">
        <v>-7452.2200000000012</v>
      </c>
      <c r="G39" s="129"/>
      <c r="H39" s="119"/>
      <c r="I39" s="119"/>
      <c r="J39" s="119"/>
      <c r="K39" s="119"/>
      <c r="L39" s="119"/>
    </row>
    <row r="40" spans="1:12" s="51" customFormat="1" x14ac:dyDescent="0.25">
      <c r="A40" s="15">
        <v>106</v>
      </c>
      <c r="B40" s="40" t="s">
        <v>829</v>
      </c>
      <c r="C40" s="47">
        <v>1183710.6247999996</v>
      </c>
      <c r="D40" s="47">
        <v>0</v>
      </c>
      <c r="E40" s="47">
        <v>1457564.8053599996</v>
      </c>
      <c r="F40" s="376">
        <v>-273854.18056000001</v>
      </c>
      <c r="G40" s="129"/>
      <c r="H40" s="119"/>
      <c r="I40" s="119"/>
      <c r="J40" s="119"/>
      <c r="K40" s="119"/>
      <c r="L40" s="119"/>
    </row>
    <row r="41" spans="1:12" s="51" customFormat="1" x14ac:dyDescent="0.25">
      <c r="A41" s="15">
        <v>108</v>
      </c>
      <c r="B41" s="40" t="s">
        <v>830</v>
      </c>
      <c r="C41" s="47">
        <v>277222.58400000003</v>
      </c>
      <c r="D41" s="47">
        <v>0</v>
      </c>
      <c r="E41" s="47">
        <v>325955.63146800001</v>
      </c>
      <c r="F41" s="376">
        <v>-48733.047467999975</v>
      </c>
      <c r="G41" s="129"/>
      <c r="H41" s="119"/>
      <c r="I41" s="119"/>
      <c r="J41" s="119"/>
      <c r="K41" s="119"/>
      <c r="L41" s="119"/>
    </row>
    <row r="42" spans="1:12" s="51" customFormat="1" x14ac:dyDescent="0.25">
      <c r="A42" s="15">
        <v>109</v>
      </c>
      <c r="B42" s="40" t="s">
        <v>831</v>
      </c>
      <c r="C42" s="47">
        <v>1050166.8424000002</v>
      </c>
      <c r="D42" s="47">
        <v>0</v>
      </c>
      <c r="E42" s="47">
        <v>1178881.5862400003</v>
      </c>
      <c r="F42" s="376">
        <v>-128714.74384000013</v>
      </c>
      <c r="G42" s="129"/>
      <c r="H42" s="119"/>
      <c r="I42" s="119"/>
      <c r="J42" s="119"/>
      <c r="K42" s="119"/>
      <c r="L42" s="119"/>
    </row>
    <row r="43" spans="1:12" s="51" customFormat="1" x14ac:dyDescent="0.25">
      <c r="A43" s="15">
        <v>111</v>
      </c>
      <c r="B43" s="40" t="s">
        <v>832</v>
      </c>
      <c r="C43" s="47">
        <v>547067.4702000001</v>
      </c>
      <c r="D43" s="47">
        <v>0</v>
      </c>
      <c r="E43" s="47">
        <v>310206.10972000007</v>
      </c>
      <c r="F43" s="376">
        <v>236861.36048000003</v>
      </c>
      <c r="G43" s="129"/>
      <c r="H43" s="119"/>
      <c r="I43" s="119"/>
      <c r="J43" s="119"/>
      <c r="K43" s="119"/>
      <c r="L43" s="119"/>
    </row>
    <row r="44" spans="1:12" s="51" customFormat="1" x14ac:dyDescent="0.25">
      <c r="A44" s="15">
        <v>139</v>
      </c>
      <c r="B44" s="40" t="s">
        <v>833</v>
      </c>
      <c r="C44" s="47">
        <v>260902.22220000005</v>
      </c>
      <c r="D44" s="47">
        <v>0</v>
      </c>
      <c r="E44" s="47">
        <v>165394.57068</v>
      </c>
      <c r="F44" s="376">
        <v>95507.651520000043</v>
      </c>
      <c r="G44" s="129"/>
      <c r="H44" s="119"/>
      <c r="I44" s="119"/>
      <c r="J44" s="119"/>
      <c r="K44" s="119"/>
      <c r="L44" s="119"/>
    </row>
    <row r="45" spans="1:12" s="51" customFormat="1" x14ac:dyDescent="0.25">
      <c r="A45" s="15">
        <v>140</v>
      </c>
      <c r="B45" s="40" t="s">
        <v>834</v>
      </c>
      <c r="C45" s="47">
        <v>463900.69500000012</v>
      </c>
      <c r="D45" s="47">
        <v>0</v>
      </c>
      <c r="E45" s="47">
        <v>563939.29628000001</v>
      </c>
      <c r="F45" s="376">
        <v>-100038.60127999989</v>
      </c>
      <c r="G45" s="129"/>
      <c r="H45" s="119"/>
      <c r="I45" s="119"/>
      <c r="J45" s="119"/>
      <c r="K45" s="119"/>
      <c r="L45" s="119"/>
    </row>
    <row r="46" spans="1:12" s="51" customFormat="1" x14ac:dyDescent="0.25">
      <c r="A46" s="15">
        <v>142</v>
      </c>
      <c r="B46" s="40" t="s">
        <v>835</v>
      </c>
      <c r="C46" s="47">
        <v>562046.43240000005</v>
      </c>
      <c r="D46" s="47">
        <v>0</v>
      </c>
      <c r="E46" s="47">
        <v>88845.366840000002</v>
      </c>
      <c r="F46" s="376">
        <v>473201.06556000002</v>
      </c>
      <c r="G46" s="129"/>
      <c r="H46" s="119"/>
      <c r="I46" s="119"/>
      <c r="J46" s="119"/>
      <c r="K46" s="119"/>
      <c r="L46" s="119"/>
    </row>
    <row r="47" spans="1:12" s="51" customFormat="1" x14ac:dyDescent="0.25">
      <c r="A47" s="15">
        <v>143</v>
      </c>
      <c r="B47" s="40" t="s">
        <v>836</v>
      </c>
      <c r="C47" s="47">
        <v>380212.26440000016</v>
      </c>
      <c r="D47" s="47">
        <v>0</v>
      </c>
      <c r="E47" s="47">
        <v>86445.752000000008</v>
      </c>
      <c r="F47" s="376">
        <v>293766.51240000012</v>
      </c>
      <c r="G47" s="129"/>
      <c r="H47" s="119"/>
      <c r="I47" s="119"/>
      <c r="J47" s="119"/>
      <c r="K47" s="119"/>
      <c r="L47" s="119"/>
    </row>
    <row r="48" spans="1:12" s="51" customFormat="1" x14ac:dyDescent="0.25">
      <c r="A48" s="15">
        <v>145</v>
      </c>
      <c r="B48" s="40" t="s">
        <v>837</v>
      </c>
      <c r="C48" s="47">
        <v>402419.88</v>
      </c>
      <c r="D48" s="47">
        <v>0</v>
      </c>
      <c r="E48" s="47">
        <v>342027.08912000008</v>
      </c>
      <c r="F48" s="376">
        <v>60392.790879999928</v>
      </c>
      <c r="G48" s="129"/>
      <c r="H48" s="119"/>
      <c r="I48" s="119"/>
      <c r="J48" s="119"/>
      <c r="K48" s="119"/>
      <c r="L48" s="119"/>
    </row>
    <row r="49" spans="1:12" s="51" customFormat="1" x14ac:dyDescent="0.25">
      <c r="A49" s="15">
        <v>146</v>
      </c>
      <c r="B49" s="40" t="s">
        <v>838</v>
      </c>
      <c r="C49" s="47">
        <v>102840.636</v>
      </c>
      <c r="D49" s="47">
        <v>0</v>
      </c>
      <c r="E49" s="47">
        <v>77055.954800000007</v>
      </c>
      <c r="F49" s="376">
        <v>25784.681199999992</v>
      </c>
      <c r="G49" s="129"/>
      <c r="H49" s="119"/>
      <c r="I49" s="119"/>
      <c r="J49" s="119"/>
      <c r="K49" s="119"/>
      <c r="L49" s="119"/>
    </row>
    <row r="50" spans="1:12" s="51" customFormat="1" x14ac:dyDescent="0.25">
      <c r="A50" s="15">
        <v>148</v>
      </c>
      <c r="B50" s="40" t="s">
        <v>839</v>
      </c>
      <c r="C50" s="47">
        <v>153515.73200000002</v>
      </c>
      <c r="D50" s="47">
        <v>0</v>
      </c>
      <c r="E50" s="47">
        <v>283243.97776000004</v>
      </c>
      <c r="F50" s="376">
        <v>-129728.24576000002</v>
      </c>
      <c r="G50" s="129"/>
      <c r="H50" s="119"/>
      <c r="I50" s="119"/>
      <c r="J50" s="119"/>
      <c r="K50" s="119"/>
      <c r="L50" s="119"/>
    </row>
    <row r="51" spans="1:12" s="51" customFormat="1" x14ac:dyDescent="0.25">
      <c r="A51" s="15">
        <v>149</v>
      </c>
      <c r="B51" s="40" t="s">
        <v>840</v>
      </c>
      <c r="C51" s="47">
        <v>96878.86</v>
      </c>
      <c r="D51" s="47">
        <v>0</v>
      </c>
      <c r="E51" s="47">
        <v>2791273.7143200003</v>
      </c>
      <c r="F51" s="376">
        <v>-2694394.8543200004</v>
      </c>
      <c r="G51" s="129"/>
      <c r="H51" s="119"/>
      <c r="I51" s="119"/>
      <c r="J51" s="119"/>
      <c r="K51" s="119"/>
      <c r="L51" s="119"/>
    </row>
    <row r="52" spans="1:12" s="51" customFormat="1" x14ac:dyDescent="0.25">
      <c r="A52" s="15">
        <v>151</v>
      </c>
      <c r="B52" s="40" t="s">
        <v>841</v>
      </c>
      <c r="C52" s="47">
        <v>26827.992000000002</v>
      </c>
      <c r="D52" s="47">
        <v>0</v>
      </c>
      <c r="E52" s="47">
        <v>67069.98000000001</v>
      </c>
      <c r="F52" s="376">
        <v>-40241.988000000012</v>
      </c>
      <c r="G52" s="129"/>
      <c r="H52" s="119"/>
      <c r="I52" s="119"/>
      <c r="J52" s="119"/>
      <c r="K52" s="119"/>
      <c r="L52" s="119"/>
    </row>
    <row r="53" spans="1:12" s="51" customFormat="1" x14ac:dyDescent="0.25">
      <c r="A53" s="15">
        <v>152</v>
      </c>
      <c r="B53" s="40" t="s">
        <v>842</v>
      </c>
      <c r="C53" s="47">
        <v>344292.56400000001</v>
      </c>
      <c r="D53" s="47">
        <v>0</v>
      </c>
      <c r="E53" s="47">
        <v>118862.909</v>
      </c>
      <c r="F53" s="376">
        <v>225429.65500000003</v>
      </c>
      <c r="G53" s="129"/>
      <c r="H53" s="119"/>
      <c r="I53" s="119"/>
      <c r="J53" s="119"/>
      <c r="K53" s="119"/>
      <c r="L53" s="119"/>
    </row>
    <row r="54" spans="1:12" s="51" customFormat="1" x14ac:dyDescent="0.25">
      <c r="A54" s="15">
        <v>153</v>
      </c>
      <c r="B54" s="40" t="s">
        <v>843</v>
      </c>
      <c r="C54" s="47">
        <v>548557.9142</v>
      </c>
      <c r="D54" s="47">
        <v>0</v>
      </c>
      <c r="E54" s="47">
        <v>1610625.9519399998</v>
      </c>
      <c r="F54" s="376">
        <v>-1062068.0377399998</v>
      </c>
      <c r="G54" s="129"/>
      <c r="H54" s="119"/>
      <c r="I54" s="119"/>
      <c r="J54" s="119"/>
      <c r="K54" s="119"/>
      <c r="L54" s="119"/>
    </row>
    <row r="55" spans="1:12" s="51" customFormat="1" x14ac:dyDescent="0.25">
      <c r="A55" s="15">
        <v>165</v>
      </c>
      <c r="B55" s="40" t="s">
        <v>844</v>
      </c>
      <c r="C55" s="47">
        <v>636494.11020000011</v>
      </c>
      <c r="D55" s="47">
        <v>0</v>
      </c>
      <c r="E55" s="47">
        <v>431915.76676000009</v>
      </c>
      <c r="F55" s="376">
        <v>204578.34344000003</v>
      </c>
      <c r="G55" s="129"/>
      <c r="H55" s="119"/>
      <c r="I55" s="119"/>
      <c r="J55" s="119"/>
      <c r="K55" s="119"/>
      <c r="L55" s="119"/>
    </row>
    <row r="56" spans="1:12" s="51" customFormat="1" x14ac:dyDescent="0.25">
      <c r="A56" s="15">
        <v>167</v>
      </c>
      <c r="B56" s="40" t="s">
        <v>845</v>
      </c>
      <c r="C56" s="47">
        <v>638431.68739999994</v>
      </c>
      <c r="D56" s="47">
        <v>0</v>
      </c>
      <c r="E56" s="47">
        <v>11442842.077568</v>
      </c>
      <c r="F56" s="376">
        <v>-10804410.390168</v>
      </c>
      <c r="G56" s="129"/>
      <c r="H56" s="119"/>
      <c r="I56" s="119"/>
      <c r="J56" s="119"/>
      <c r="K56" s="119"/>
      <c r="L56" s="119"/>
    </row>
    <row r="57" spans="1:12" s="51" customFormat="1" x14ac:dyDescent="0.25">
      <c r="A57" s="15">
        <v>169</v>
      </c>
      <c r="B57" s="40" t="s">
        <v>846</v>
      </c>
      <c r="C57" s="47">
        <v>247413.704</v>
      </c>
      <c r="D57" s="47">
        <v>0</v>
      </c>
      <c r="E57" s="47">
        <v>205040.38108000002</v>
      </c>
      <c r="F57" s="376">
        <v>42373.322919999977</v>
      </c>
      <c r="G57" s="129"/>
      <c r="H57" s="119"/>
      <c r="I57" s="119"/>
      <c r="J57" s="119"/>
      <c r="K57" s="119"/>
      <c r="L57" s="119"/>
    </row>
    <row r="58" spans="1:12" s="51" customFormat="1" x14ac:dyDescent="0.25">
      <c r="A58" s="15">
        <v>171</v>
      </c>
      <c r="B58" s="40" t="s">
        <v>847</v>
      </c>
      <c r="C58" s="47">
        <v>34280.212</v>
      </c>
      <c r="D58" s="47">
        <v>0</v>
      </c>
      <c r="E58" s="47">
        <v>149104.01776000002</v>
      </c>
      <c r="F58" s="376">
        <v>-114823.80576000002</v>
      </c>
      <c r="G58" s="129"/>
      <c r="H58" s="119"/>
      <c r="I58" s="119"/>
      <c r="J58" s="119"/>
      <c r="K58" s="119"/>
      <c r="L58" s="119"/>
    </row>
    <row r="59" spans="1:12" s="51" customFormat="1" x14ac:dyDescent="0.25">
      <c r="A59" s="15">
        <v>172</v>
      </c>
      <c r="B59" s="40" t="s">
        <v>848</v>
      </c>
      <c r="C59" s="47">
        <v>301218.73240000004</v>
      </c>
      <c r="D59" s="47">
        <v>0</v>
      </c>
      <c r="E59" s="47">
        <v>291635.17747999995</v>
      </c>
      <c r="F59" s="376">
        <v>9583.5549200000823</v>
      </c>
      <c r="G59" s="129"/>
      <c r="H59" s="119"/>
      <c r="I59" s="119"/>
      <c r="J59" s="119"/>
      <c r="K59" s="119"/>
      <c r="L59" s="119"/>
    </row>
    <row r="60" spans="1:12" s="51" customFormat="1" x14ac:dyDescent="0.25">
      <c r="A60" s="15">
        <v>176</v>
      </c>
      <c r="B60" s="40" t="s">
        <v>849</v>
      </c>
      <c r="C60" s="47">
        <v>53655.984000000004</v>
      </c>
      <c r="D60" s="47">
        <v>0</v>
      </c>
      <c r="E60" s="47">
        <v>278072.13708000001</v>
      </c>
      <c r="F60" s="376">
        <v>-224416.15308000002</v>
      </c>
      <c r="G60" s="129"/>
      <c r="H60" s="119"/>
      <c r="I60" s="119"/>
      <c r="J60" s="119"/>
      <c r="K60" s="119"/>
      <c r="L60" s="119"/>
    </row>
    <row r="61" spans="1:12" s="51" customFormat="1" x14ac:dyDescent="0.25">
      <c r="A61" s="15">
        <v>177</v>
      </c>
      <c r="B61" s="40" t="s">
        <v>850</v>
      </c>
      <c r="C61" s="47">
        <v>26827.992000000002</v>
      </c>
      <c r="D61" s="47">
        <v>0</v>
      </c>
      <c r="E61" s="47">
        <v>105106.11088000001</v>
      </c>
      <c r="F61" s="376">
        <v>-78278.118880000009</v>
      </c>
      <c r="G61" s="129"/>
      <c r="H61" s="119"/>
      <c r="I61" s="119"/>
      <c r="J61" s="119"/>
      <c r="K61" s="119"/>
      <c r="L61" s="119"/>
    </row>
    <row r="62" spans="1:12" s="51" customFormat="1" x14ac:dyDescent="0.25">
      <c r="A62" s="15">
        <v>178</v>
      </c>
      <c r="B62" s="40" t="s">
        <v>851</v>
      </c>
      <c r="C62" s="47">
        <v>114987.7546</v>
      </c>
      <c r="D62" s="47">
        <v>0</v>
      </c>
      <c r="E62" s="47">
        <v>139386.32287999999</v>
      </c>
      <c r="F62" s="376">
        <v>-24398.568279999992</v>
      </c>
      <c r="G62" s="129"/>
      <c r="H62" s="119"/>
      <c r="I62" s="119"/>
      <c r="J62" s="119"/>
      <c r="K62" s="119"/>
      <c r="L62" s="119"/>
    </row>
    <row r="63" spans="1:12" s="51" customFormat="1" x14ac:dyDescent="0.25">
      <c r="A63" s="15">
        <v>179</v>
      </c>
      <c r="B63" s="40" t="s">
        <v>852</v>
      </c>
      <c r="C63" s="47">
        <v>1141009.4042</v>
      </c>
      <c r="D63" s="47">
        <v>0</v>
      </c>
      <c r="E63" s="47">
        <v>11961087.341695996</v>
      </c>
      <c r="F63" s="376">
        <v>-10820077.937495995</v>
      </c>
      <c r="G63" s="129"/>
      <c r="H63" s="119"/>
      <c r="I63" s="119"/>
      <c r="J63" s="119"/>
      <c r="K63" s="119"/>
      <c r="L63" s="119"/>
    </row>
    <row r="64" spans="1:12" s="51" customFormat="1" x14ac:dyDescent="0.25">
      <c r="A64" s="15">
        <v>181</v>
      </c>
      <c r="B64" s="40" t="s">
        <v>853</v>
      </c>
      <c r="C64" s="47">
        <v>53655.983999999997</v>
      </c>
      <c r="D64" s="47">
        <v>0</v>
      </c>
      <c r="E64" s="47">
        <v>120725.96400000001</v>
      </c>
      <c r="F64" s="376">
        <v>-67069.98000000001</v>
      </c>
      <c r="G64" s="129"/>
      <c r="H64" s="119"/>
      <c r="I64" s="119"/>
      <c r="J64" s="119"/>
      <c r="K64" s="119"/>
      <c r="L64" s="119"/>
    </row>
    <row r="65" spans="1:12" s="51" customFormat="1" x14ac:dyDescent="0.25">
      <c r="A65" s="15">
        <v>182</v>
      </c>
      <c r="B65" s="40" t="s">
        <v>854</v>
      </c>
      <c r="C65" s="47">
        <v>289146.136</v>
      </c>
      <c r="D65" s="47">
        <v>0</v>
      </c>
      <c r="E65" s="47">
        <v>469132.15343999997</v>
      </c>
      <c r="F65" s="376">
        <v>-179986.01743999997</v>
      </c>
      <c r="G65" s="129"/>
      <c r="H65" s="119"/>
      <c r="I65" s="119"/>
      <c r="J65" s="119"/>
      <c r="K65" s="119"/>
      <c r="L65" s="119"/>
    </row>
    <row r="66" spans="1:12" s="51" customFormat="1" x14ac:dyDescent="0.25">
      <c r="A66" s="15">
        <v>186</v>
      </c>
      <c r="B66" s="40" t="s">
        <v>855</v>
      </c>
      <c r="C66" s="47">
        <v>710345.61040000001</v>
      </c>
      <c r="D66" s="47">
        <v>0</v>
      </c>
      <c r="E66" s="47">
        <v>3145480.7118080007</v>
      </c>
      <c r="F66" s="376">
        <v>-2435135.1014080006</v>
      </c>
      <c r="G66" s="129"/>
      <c r="H66" s="119"/>
      <c r="I66" s="119"/>
      <c r="J66" s="119"/>
      <c r="K66" s="119"/>
      <c r="L66" s="119"/>
    </row>
    <row r="67" spans="1:12" s="51" customFormat="1" x14ac:dyDescent="0.25">
      <c r="A67" s="15">
        <v>202</v>
      </c>
      <c r="B67" s="40" t="s">
        <v>856</v>
      </c>
      <c r="C67" s="47">
        <v>1268665.9327999996</v>
      </c>
      <c r="D67" s="47">
        <v>0</v>
      </c>
      <c r="E67" s="47">
        <v>3853241.8923120019</v>
      </c>
      <c r="F67" s="376">
        <v>-2584575.9595120023</v>
      </c>
      <c r="G67" s="129"/>
      <c r="H67" s="119"/>
      <c r="I67" s="119"/>
      <c r="J67" s="119"/>
      <c r="K67" s="119"/>
      <c r="L67" s="119"/>
    </row>
    <row r="68" spans="1:12" s="51" customFormat="1" x14ac:dyDescent="0.25">
      <c r="A68" s="15">
        <v>204</v>
      </c>
      <c r="B68" s="40" t="s">
        <v>857</v>
      </c>
      <c r="C68" s="47">
        <v>14904.44</v>
      </c>
      <c r="D68" s="47">
        <v>0</v>
      </c>
      <c r="E68" s="47">
        <v>1048616.78064</v>
      </c>
      <c r="F68" s="376">
        <v>-1033712.3406400001</v>
      </c>
      <c r="G68" s="129"/>
      <c r="H68" s="119"/>
      <c r="I68" s="119"/>
      <c r="J68" s="119"/>
      <c r="K68" s="119"/>
      <c r="L68" s="119"/>
    </row>
    <row r="69" spans="1:12" s="51" customFormat="1" x14ac:dyDescent="0.25">
      <c r="A69" s="15">
        <v>205</v>
      </c>
      <c r="B69" s="40" t="s">
        <v>858</v>
      </c>
      <c r="C69" s="47">
        <v>469638.90440000006</v>
      </c>
      <c r="D69" s="47">
        <v>0</v>
      </c>
      <c r="E69" s="47">
        <v>659730.13216000004</v>
      </c>
      <c r="F69" s="376">
        <v>-190091.22775999998</v>
      </c>
      <c r="G69" s="129"/>
      <c r="H69" s="119"/>
      <c r="I69" s="119"/>
      <c r="J69" s="119"/>
      <c r="K69" s="119"/>
      <c r="L69" s="119"/>
    </row>
    <row r="70" spans="1:12" s="51" customFormat="1" x14ac:dyDescent="0.25">
      <c r="A70" s="15">
        <v>208</v>
      </c>
      <c r="B70" s="40" t="s">
        <v>859</v>
      </c>
      <c r="C70" s="47">
        <v>68560.423999999999</v>
      </c>
      <c r="D70" s="47">
        <v>0</v>
      </c>
      <c r="E70" s="47">
        <v>107192.73248000002</v>
      </c>
      <c r="F70" s="376">
        <v>-38632.308480000022</v>
      </c>
      <c r="G70" s="129"/>
      <c r="H70" s="119"/>
      <c r="I70" s="119"/>
      <c r="J70" s="119"/>
      <c r="K70" s="119"/>
      <c r="L70" s="119"/>
    </row>
    <row r="71" spans="1:12" s="51" customFormat="1" x14ac:dyDescent="0.25">
      <c r="A71" s="15">
        <v>211</v>
      </c>
      <c r="B71" s="40" t="s">
        <v>860</v>
      </c>
      <c r="C71" s="47">
        <v>648492.18439999991</v>
      </c>
      <c r="D71" s="47">
        <v>0</v>
      </c>
      <c r="E71" s="47">
        <v>2109562.5140479994</v>
      </c>
      <c r="F71" s="376">
        <v>-1461070.3296479995</v>
      </c>
      <c r="G71" s="129"/>
      <c r="H71" s="119"/>
      <c r="I71" s="119"/>
      <c r="J71" s="119"/>
      <c r="K71" s="119"/>
      <c r="L71" s="119"/>
    </row>
    <row r="72" spans="1:12" s="51" customFormat="1" x14ac:dyDescent="0.25">
      <c r="A72" s="15">
        <v>213</v>
      </c>
      <c r="B72" s="40" t="s">
        <v>861</v>
      </c>
      <c r="C72" s="47">
        <v>11998.074199999999</v>
      </c>
      <c r="D72" s="47">
        <v>0</v>
      </c>
      <c r="E72" s="47">
        <v>146749.11624</v>
      </c>
      <c r="F72" s="376">
        <v>-134751.04204</v>
      </c>
      <c r="G72" s="129"/>
      <c r="H72" s="119"/>
      <c r="I72" s="119"/>
      <c r="J72" s="119"/>
      <c r="K72" s="119"/>
      <c r="L72" s="119"/>
    </row>
    <row r="73" spans="1:12" s="51" customFormat="1" x14ac:dyDescent="0.25">
      <c r="A73" s="15">
        <v>214</v>
      </c>
      <c r="B73" s="40" t="s">
        <v>862</v>
      </c>
      <c r="C73" s="47">
        <v>501012.7506000002</v>
      </c>
      <c r="D73" s="47">
        <v>0</v>
      </c>
      <c r="E73" s="47">
        <v>168643.73860000001</v>
      </c>
      <c r="F73" s="376">
        <v>332369.01200000022</v>
      </c>
      <c r="G73" s="129"/>
      <c r="H73" s="119"/>
      <c r="I73" s="119"/>
      <c r="J73" s="119"/>
      <c r="K73" s="119"/>
      <c r="L73" s="119"/>
    </row>
    <row r="74" spans="1:12" s="51" customFormat="1" x14ac:dyDescent="0.25">
      <c r="A74" s="15">
        <v>216</v>
      </c>
      <c r="B74" s="40" t="s">
        <v>863</v>
      </c>
      <c r="C74" s="47">
        <v>61108.204000000005</v>
      </c>
      <c r="D74" s="47">
        <v>0</v>
      </c>
      <c r="E74" s="47">
        <v>67069.98000000001</v>
      </c>
      <c r="F74" s="376">
        <v>-5961.7760000000053</v>
      </c>
      <c r="G74" s="129"/>
      <c r="H74" s="119"/>
      <c r="I74" s="119"/>
      <c r="J74" s="119"/>
      <c r="K74" s="119"/>
      <c r="L74" s="119"/>
    </row>
    <row r="75" spans="1:12" s="51" customFormat="1" x14ac:dyDescent="0.25">
      <c r="A75" s="15">
        <v>217</v>
      </c>
      <c r="B75" s="40" t="s">
        <v>864</v>
      </c>
      <c r="C75" s="47">
        <v>86520.2742</v>
      </c>
      <c r="D75" s="47">
        <v>0</v>
      </c>
      <c r="E75" s="47">
        <v>58127.316000000006</v>
      </c>
      <c r="F75" s="376">
        <v>28392.958199999994</v>
      </c>
      <c r="G75" s="129"/>
      <c r="H75" s="119"/>
      <c r="I75" s="119"/>
      <c r="J75" s="119"/>
      <c r="K75" s="119"/>
      <c r="L75" s="119"/>
    </row>
    <row r="76" spans="1:12" s="51" customFormat="1" x14ac:dyDescent="0.25">
      <c r="A76" s="15">
        <v>218</v>
      </c>
      <c r="B76" s="40" t="s">
        <v>865</v>
      </c>
      <c r="C76" s="47">
        <v>29808.880000000001</v>
      </c>
      <c r="D76" s="47">
        <v>0</v>
      </c>
      <c r="E76" s="47">
        <v>380063.22000000009</v>
      </c>
      <c r="F76" s="376">
        <v>-350254.34000000008</v>
      </c>
      <c r="G76" s="129"/>
      <c r="H76" s="119"/>
      <c r="I76" s="119"/>
      <c r="J76" s="119"/>
      <c r="K76" s="119"/>
      <c r="L76" s="119"/>
    </row>
    <row r="77" spans="1:12" s="51" customFormat="1" x14ac:dyDescent="0.25">
      <c r="A77" s="15">
        <v>224</v>
      </c>
      <c r="B77" s="40" t="s">
        <v>866</v>
      </c>
      <c r="C77" s="47">
        <v>244432.81599999999</v>
      </c>
      <c r="D77" s="47">
        <v>0</v>
      </c>
      <c r="E77" s="47">
        <v>141726.31995999999</v>
      </c>
      <c r="F77" s="376">
        <v>102706.49604</v>
      </c>
      <c r="G77" s="129"/>
      <c r="H77" s="119"/>
      <c r="I77" s="119"/>
      <c r="J77" s="119"/>
      <c r="K77" s="119"/>
      <c r="L77" s="119"/>
    </row>
    <row r="78" spans="1:12" s="51" customFormat="1" x14ac:dyDescent="0.25">
      <c r="A78" s="15">
        <v>226</v>
      </c>
      <c r="B78" s="40" t="s">
        <v>867</v>
      </c>
      <c r="C78" s="47">
        <v>175872.39199999999</v>
      </c>
      <c r="D78" s="47">
        <v>0</v>
      </c>
      <c r="E78" s="47">
        <v>117894.1204</v>
      </c>
      <c r="F78" s="376">
        <v>57978.271599999993</v>
      </c>
      <c r="G78" s="129"/>
      <c r="H78" s="119"/>
      <c r="I78" s="119"/>
      <c r="J78" s="119"/>
      <c r="K78" s="119"/>
      <c r="L78" s="119"/>
    </row>
    <row r="79" spans="1:12" s="51" customFormat="1" x14ac:dyDescent="0.25">
      <c r="A79" s="15">
        <v>230</v>
      </c>
      <c r="B79" s="40" t="s">
        <v>868</v>
      </c>
      <c r="C79" s="47">
        <v>83464.864000000001</v>
      </c>
      <c r="D79" s="47">
        <v>0</v>
      </c>
      <c r="E79" s="47">
        <v>69405.505747999996</v>
      </c>
      <c r="F79" s="376">
        <v>14059.358252000005</v>
      </c>
      <c r="G79" s="129"/>
      <c r="H79" s="119"/>
      <c r="I79" s="119"/>
      <c r="J79" s="119"/>
      <c r="K79" s="119"/>
      <c r="L79" s="119"/>
    </row>
    <row r="80" spans="1:12" s="51" customFormat="1" x14ac:dyDescent="0.25">
      <c r="A80" s="15">
        <v>231</v>
      </c>
      <c r="B80" s="40" t="s">
        <v>869</v>
      </c>
      <c r="C80" s="47">
        <v>68709.468399999998</v>
      </c>
      <c r="D80" s="47">
        <v>0</v>
      </c>
      <c r="E80" s="47">
        <v>372611.00000000006</v>
      </c>
      <c r="F80" s="376">
        <v>-303901.53160000005</v>
      </c>
      <c r="G80" s="129"/>
      <c r="H80" s="119"/>
      <c r="I80" s="119"/>
      <c r="J80" s="119"/>
      <c r="K80" s="119"/>
      <c r="L80" s="119"/>
    </row>
    <row r="81" spans="1:12" s="51" customFormat="1" x14ac:dyDescent="0.25">
      <c r="A81" s="15">
        <v>232</v>
      </c>
      <c r="B81" s="40" t="s">
        <v>870</v>
      </c>
      <c r="C81" s="47">
        <v>269844.88620000001</v>
      </c>
      <c r="D81" s="47">
        <v>0</v>
      </c>
      <c r="E81" s="47">
        <v>207171.71600000001</v>
      </c>
      <c r="F81" s="376">
        <v>62673.170199999993</v>
      </c>
      <c r="G81" s="129"/>
      <c r="H81" s="119"/>
      <c r="I81" s="119"/>
      <c r="J81" s="119"/>
      <c r="K81" s="119"/>
      <c r="L81" s="119"/>
    </row>
    <row r="82" spans="1:12" s="51" customFormat="1" x14ac:dyDescent="0.25">
      <c r="A82" s="15">
        <v>233</v>
      </c>
      <c r="B82" s="40" t="s">
        <v>871</v>
      </c>
      <c r="C82" s="47">
        <v>301218.73239999998</v>
      </c>
      <c r="D82" s="47">
        <v>0</v>
      </c>
      <c r="E82" s="47">
        <v>252034.08039999998</v>
      </c>
      <c r="F82" s="376">
        <v>49184.652000000002</v>
      </c>
      <c r="G82" s="129"/>
      <c r="H82" s="119"/>
      <c r="I82" s="119"/>
      <c r="J82" s="119"/>
      <c r="K82" s="119"/>
      <c r="L82" s="119"/>
    </row>
    <row r="83" spans="1:12" s="51" customFormat="1" x14ac:dyDescent="0.25">
      <c r="A83" s="15">
        <v>235</v>
      </c>
      <c r="B83" s="40" t="s">
        <v>872</v>
      </c>
      <c r="C83" s="47">
        <v>3863454.4146000012</v>
      </c>
      <c r="D83" s="47">
        <v>0</v>
      </c>
      <c r="E83" s="47">
        <v>1585848.810884</v>
      </c>
      <c r="F83" s="376">
        <v>2277605.6037160009</v>
      </c>
      <c r="G83" s="129"/>
      <c r="H83" s="119"/>
      <c r="I83" s="119"/>
      <c r="J83" s="119"/>
      <c r="K83" s="119"/>
      <c r="L83" s="119"/>
    </row>
    <row r="84" spans="1:12" s="51" customFormat="1" x14ac:dyDescent="0.25">
      <c r="A84" s="15">
        <v>236</v>
      </c>
      <c r="B84" s="40" t="s">
        <v>873</v>
      </c>
      <c r="C84" s="47">
        <v>298237.84440000006</v>
      </c>
      <c r="D84" s="47">
        <v>0</v>
      </c>
      <c r="E84" s="47">
        <v>100783.82328</v>
      </c>
      <c r="F84" s="376">
        <v>197454.02112000005</v>
      </c>
      <c r="G84" s="130"/>
      <c r="H84" s="119"/>
      <c r="I84" s="119"/>
      <c r="J84" s="119"/>
      <c r="K84" s="119"/>
      <c r="L84" s="119"/>
    </row>
    <row r="85" spans="1:12" s="51" customFormat="1" x14ac:dyDescent="0.25">
      <c r="A85" s="15">
        <v>239</v>
      </c>
      <c r="B85" s="40" t="s">
        <v>874</v>
      </c>
      <c r="C85" s="47">
        <v>77577.610199999996</v>
      </c>
      <c r="D85" s="47">
        <v>0</v>
      </c>
      <c r="E85" s="47">
        <v>19375.772000000001</v>
      </c>
      <c r="F85" s="376">
        <v>58201.838199999998</v>
      </c>
      <c r="G85" s="129"/>
      <c r="H85" s="119"/>
      <c r="I85" s="119"/>
      <c r="J85" s="119"/>
      <c r="K85" s="119"/>
      <c r="L85" s="119"/>
    </row>
    <row r="86" spans="1:12" s="51" customFormat="1" x14ac:dyDescent="0.25">
      <c r="A86" s="15">
        <v>240</v>
      </c>
      <c r="B86" s="40" t="s">
        <v>875</v>
      </c>
      <c r="C86" s="47">
        <v>128327.22839999999</v>
      </c>
      <c r="D86" s="47">
        <v>0</v>
      </c>
      <c r="E86" s="47">
        <v>426878.06604000006</v>
      </c>
      <c r="F86" s="376">
        <v>-298550.83764000004</v>
      </c>
      <c r="G86" s="129"/>
      <c r="H86" s="119"/>
      <c r="I86" s="119"/>
      <c r="J86" s="119"/>
      <c r="K86" s="119"/>
      <c r="L86" s="119"/>
    </row>
    <row r="87" spans="1:12" s="51" customFormat="1" x14ac:dyDescent="0.25">
      <c r="A87" s="15">
        <v>241</v>
      </c>
      <c r="B87" s="40" t="s">
        <v>876</v>
      </c>
      <c r="C87" s="47">
        <v>326556.28040000005</v>
      </c>
      <c r="D87" s="47">
        <v>0</v>
      </c>
      <c r="E87" s="47">
        <v>235490.152</v>
      </c>
      <c r="F87" s="376">
        <v>91066.128400000045</v>
      </c>
      <c r="G87" s="129"/>
      <c r="H87" s="119"/>
      <c r="I87" s="119"/>
      <c r="J87" s="119"/>
      <c r="K87" s="119"/>
      <c r="L87" s="119"/>
    </row>
    <row r="88" spans="1:12" s="51" customFormat="1" x14ac:dyDescent="0.25">
      <c r="A88" s="15">
        <v>244</v>
      </c>
      <c r="B88" s="40" t="s">
        <v>877</v>
      </c>
      <c r="C88" s="47">
        <v>480072.01239999995</v>
      </c>
      <c r="D88" s="47">
        <v>0</v>
      </c>
      <c r="E88" s="47">
        <v>685738.37995999993</v>
      </c>
      <c r="F88" s="376">
        <v>-205666.36755999998</v>
      </c>
      <c r="G88" s="129"/>
      <c r="H88" s="119"/>
      <c r="I88" s="119"/>
      <c r="J88" s="119"/>
      <c r="K88" s="119"/>
      <c r="L88" s="119"/>
    </row>
    <row r="89" spans="1:12" s="51" customFormat="1" x14ac:dyDescent="0.25">
      <c r="A89" s="15">
        <v>245</v>
      </c>
      <c r="B89" s="40" t="s">
        <v>878</v>
      </c>
      <c r="C89" s="47">
        <v>656093.44880000013</v>
      </c>
      <c r="D89" s="47">
        <v>0</v>
      </c>
      <c r="E89" s="47">
        <v>1920973.6538399993</v>
      </c>
      <c r="F89" s="376">
        <v>-1264880.2050399992</v>
      </c>
      <c r="G89" s="129"/>
      <c r="H89" s="119"/>
      <c r="I89" s="119"/>
      <c r="J89" s="119"/>
      <c r="K89" s="119"/>
      <c r="L89" s="119"/>
    </row>
    <row r="90" spans="1:12" s="51" customFormat="1" x14ac:dyDescent="0.25">
      <c r="A90" s="15">
        <v>249</v>
      </c>
      <c r="B90" s="40" t="s">
        <v>879</v>
      </c>
      <c r="C90" s="47">
        <v>205681.272</v>
      </c>
      <c r="D90" s="47">
        <v>0</v>
      </c>
      <c r="E90" s="47">
        <v>170134.1826</v>
      </c>
      <c r="F90" s="376">
        <v>35547.089399999997</v>
      </c>
      <c r="G90" s="129"/>
      <c r="H90" s="119"/>
      <c r="I90" s="119"/>
      <c r="J90" s="119"/>
      <c r="K90" s="119"/>
      <c r="L90" s="119"/>
    </row>
    <row r="91" spans="1:12" s="51" customFormat="1" x14ac:dyDescent="0.25">
      <c r="A91" s="15">
        <v>250</v>
      </c>
      <c r="B91" s="40" t="s">
        <v>880</v>
      </c>
      <c r="C91" s="47">
        <v>50675.096000000005</v>
      </c>
      <c r="D91" s="47">
        <v>0</v>
      </c>
      <c r="E91" s="47">
        <v>35770.656000000003</v>
      </c>
      <c r="F91" s="376">
        <v>14904.440000000002</v>
      </c>
      <c r="G91" s="129"/>
      <c r="H91" s="119"/>
      <c r="I91" s="119"/>
      <c r="J91" s="119"/>
      <c r="K91" s="119"/>
      <c r="L91" s="119"/>
    </row>
    <row r="92" spans="1:12" s="51" customFormat="1" x14ac:dyDescent="0.25">
      <c r="A92" s="15">
        <v>256</v>
      </c>
      <c r="B92" s="40" t="s">
        <v>881</v>
      </c>
      <c r="C92" s="47">
        <v>99934.270199999999</v>
      </c>
      <c r="D92" s="47">
        <v>0</v>
      </c>
      <c r="E92" s="47">
        <v>11923.552000000001</v>
      </c>
      <c r="F92" s="376">
        <v>88010.718200000003</v>
      </c>
      <c r="G92" s="129"/>
      <c r="H92" s="119"/>
      <c r="I92" s="119"/>
      <c r="J92" s="119"/>
      <c r="K92" s="119"/>
      <c r="L92" s="119"/>
    </row>
    <row r="93" spans="1:12" s="51" customFormat="1" x14ac:dyDescent="0.25">
      <c r="A93" s="15">
        <v>257</v>
      </c>
      <c r="B93" s="40" t="s">
        <v>882</v>
      </c>
      <c r="C93" s="47">
        <v>1106058.4924000001</v>
      </c>
      <c r="D93" s="47">
        <v>0</v>
      </c>
      <c r="E93" s="47">
        <v>1753480.5380079998</v>
      </c>
      <c r="F93" s="376">
        <v>-647422.04560799967</v>
      </c>
      <c r="G93" s="129"/>
      <c r="H93" s="119"/>
      <c r="I93" s="119"/>
      <c r="J93" s="119"/>
      <c r="K93" s="119"/>
      <c r="L93" s="119"/>
    </row>
    <row r="94" spans="1:12" s="51" customFormat="1" x14ac:dyDescent="0.25">
      <c r="A94" s="15">
        <v>260</v>
      </c>
      <c r="B94" s="40" t="s">
        <v>883</v>
      </c>
      <c r="C94" s="47">
        <v>140176.25820000001</v>
      </c>
      <c r="D94" s="47">
        <v>0</v>
      </c>
      <c r="E94" s="47">
        <v>133499.06908000002</v>
      </c>
      <c r="F94" s="376">
        <v>6677.1891199999955</v>
      </c>
      <c r="G94" s="130"/>
      <c r="H94" s="119"/>
      <c r="I94" s="119"/>
      <c r="J94" s="119"/>
      <c r="K94" s="119"/>
      <c r="L94" s="119"/>
    </row>
    <row r="95" spans="1:12" s="51" customFormat="1" x14ac:dyDescent="0.25">
      <c r="A95" s="15">
        <v>261</v>
      </c>
      <c r="B95" s="40" t="s">
        <v>884</v>
      </c>
      <c r="C95" s="47">
        <v>205755.7942</v>
      </c>
      <c r="D95" s="47">
        <v>0</v>
      </c>
      <c r="E95" s="47">
        <v>162681.96260000003</v>
      </c>
      <c r="F95" s="376">
        <v>43073.831599999976</v>
      </c>
      <c r="G95" s="129"/>
      <c r="H95" s="119"/>
      <c r="I95" s="119"/>
      <c r="J95" s="119"/>
      <c r="K95" s="119"/>
      <c r="L95" s="119"/>
    </row>
    <row r="96" spans="1:12" s="51" customFormat="1" x14ac:dyDescent="0.25">
      <c r="A96" s="15">
        <v>263</v>
      </c>
      <c r="B96" s="40" t="s">
        <v>885</v>
      </c>
      <c r="C96" s="47">
        <v>314483.68400000001</v>
      </c>
      <c r="D96" s="47">
        <v>0</v>
      </c>
      <c r="E96" s="47">
        <v>155289.36035999999</v>
      </c>
      <c r="F96" s="376">
        <v>159194.32364000002</v>
      </c>
      <c r="G96" s="129"/>
      <c r="H96" s="119"/>
      <c r="I96" s="119"/>
      <c r="J96" s="119"/>
      <c r="K96" s="119"/>
      <c r="L96" s="119"/>
    </row>
    <row r="97" spans="1:12" s="51" customFormat="1" x14ac:dyDescent="0.25">
      <c r="A97" s="15">
        <v>265</v>
      </c>
      <c r="B97" s="40" t="s">
        <v>886</v>
      </c>
      <c r="C97" s="47">
        <v>11923.552000000001</v>
      </c>
      <c r="D97" s="47">
        <v>0</v>
      </c>
      <c r="E97" s="47">
        <v>49184.652000000002</v>
      </c>
      <c r="F97" s="376">
        <v>-37261.1</v>
      </c>
      <c r="G97" s="129"/>
      <c r="H97" s="119"/>
      <c r="I97" s="119"/>
      <c r="J97" s="119"/>
      <c r="K97" s="119"/>
      <c r="L97" s="119"/>
    </row>
    <row r="98" spans="1:12" s="51" customFormat="1" x14ac:dyDescent="0.25">
      <c r="A98" s="15">
        <v>271</v>
      </c>
      <c r="B98" s="40" t="s">
        <v>887</v>
      </c>
      <c r="C98" s="47">
        <v>326481.75820000004</v>
      </c>
      <c r="D98" s="47">
        <v>0</v>
      </c>
      <c r="E98" s="47">
        <v>213531.44054800004</v>
      </c>
      <c r="F98" s="376">
        <v>112950.317652</v>
      </c>
      <c r="G98" s="129"/>
      <c r="H98" s="119"/>
      <c r="I98" s="119"/>
      <c r="J98" s="119"/>
      <c r="K98" s="119"/>
      <c r="L98" s="119"/>
    </row>
    <row r="99" spans="1:12" s="51" customFormat="1" x14ac:dyDescent="0.25">
      <c r="A99" s="15">
        <v>272</v>
      </c>
      <c r="B99" s="40" t="s">
        <v>888</v>
      </c>
      <c r="C99" s="47">
        <v>727783.80520000006</v>
      </c>
      <c r="D99" s="47">
        <v>0</v>
      </c>
      <c r="E99" s="47">
        <v>753747.33968000009</v>
      </c>
      <c r="F99" s="376">
        <v>-25963.534480000031</v>
      </c>
      <c r="G99" s="129"/>
      <c r="H99" s="119"/>
      <c r="I99" s="119"/>
      <c r="J99" s="119"/>
      <c r="K99" s="119"/>
      <c r="L99" s="119"/>
    </row>
    <row r="100" spans="1:12" s="51" customFormat="1" x14ac:dyDescent="0.25">
      <c r="A100" s="15">
        <v>273</v>
      </c>
      <c r="B100" s="40" t="s">
        <v>889</v>
      </c>
      <c r="C100" s="47">
        <v>159775.5968</v>
      </c>
      <c r="D100" s="47">
        <v>0</v>
      </c>
      <c r="E100" s="47">
        <v>50302.485000000001</v>
      </c>
      <c r="F100" s="376">
        <v>109473.1118</v>
      </c>
      <c r="G100" s="129"/>
      <c r="H100" s="119"/>
      <c r="I100" s="119"/>
      <c r="J100" s="119"/>
      <c r="K100" s="119"/>
      <c r="L100" s="119"/>
    </row>
    <row r="101" spans="1:12" s="51" customFormat="1" x14ac:dyDescent="0.25">
      <c r="A101" s="15">
        <v>275</v>
      </c>
      <c r="B101" s="40" t="s">
        <v>890</v>
      </c>
      <c r="C101" s="47">
        <v>119310.0422</v>
      </c>
      <c r="D101" s="47">
        <v>0</v>
      </c>
      <c r="E101" s="47">
        <v>46978.794880000009</v>
      </c>
      <c r="F101" s="376">
        <v>72331.247319999995</v>
      </c>
      <c r="G101" s="129"/>
      <c r="H101" s="119"/>
      <c r="I101" s="119"/>
      <c r="J101" s="119"/>
      <c r="K101" s="119"/>
      <c r="L101" s="119"/>
    </row>
    <row r="102" spans="1:12" s="51" customFormat="1" x14ac:dyDescent="0.25">
      <c r="A102" s="15">
        <v>276</v>
      </c>
      <c r="B102" s="40" t="s">
        <v>891</v>
      </c>
      <c r="C102" s="47">
        <v>415982.92040000006</v>
      </c>
      <c r="D102" s="47">
        <v>0</v>
      </c>
      <c r="E102" s="47">
        <v>551266.05094800005</v>
      </c>
      <c r="F102" s="376">
        <v>-135283.13054799999</v>
      </c>
      <c r="G102" s="129"/>
      <c r="H102" s="119"/>
      <c r="I102" s="119"/>
      <c r="J102" s="119"/>
      <c r="K102" s="119"/>
      <c r="L102" s="119"/>
    </row>
    <row r="103" spans="1:12" s="51" customFormat="1" x14ac:dyDescent="0.25">
      <c r="A103" s="15">
        <v>280</v>
      </c>
      <c r="B103" s="40" t="s">
        <v>892</v>
      </c>
      <c r="C103" s="47">
        <v>0</v>
      </c>
      <c r="D103" s="47">
        <v>0</v>
      </c>
      <c r="E103" s="47">
        <v>639400.47600000002</v>
      </c>
      <c r="F103" s="376">
        <v>-639400.47600000002</v>
      </c>
      <c r="G103" s="129"/>
      <c r="H103" s="119"/>
      <c r="I103" s="119"/>
      <c r="J103" s="119"/>
      <c r="K103" s="119"/>
      <c r="L103" s="119"/>
    </row>
    <row r="104" spans="1:12" s="51" customFormat="1" x14ac:dyDescent="0.25">
      <c r="A104" s="15">
        <v>284</v>
      </c>
      <c r="B104" s="40" t="s">
        <v>893</v>
      </c>
      <c r="C104" s="47">
        <v>1211730.9720000001</v>
      </c>
      <c r="D104" s="47">
        <v>0</v>
      </c>
      <c r="E104" s="47">
        <v>29808.880000000001</v>
      </c>
      <c r="F104" s="376">
        <v>1181922.0920000002</v>
      </c>
      <c r="G104" s="129"/>
      <c r="H104" s="119"/>
      <c r="I104" s="119"/>
      <c r="J104" s="119"/>
      <c r="K104" s="119"/>
      <c r="L104" s="119"/>
    </row>
    <row r="105" spans="1:12" s="51" customFormat="1" x14ac:dyDescent="0.25">
      <c r="A105" s="15">
        <v>285</v>
      </c>
      <c r="B105" s="40" t="s">
        <v>894</v>
      </c>
      <c r="C105" s="47">
        <v>616298.59400000004</v>
      </c>
      <c r="D105" s="47">
        <v>0</v>
      </c>
      <c r="E105" s="47">
        <v>1318934.1375880002</v>
      </c>
      <c r="F105" s="376">
        <v>-702635.54358800012</v>
      </c>
      <c r="G105" s="129"/>
      <c r="H105" s="119"/>
      <c r="I105" s="119"/>
      <c r="J105" s="119"/>
      <c r="K105" s="119"/>
      <c r="L105" s="119"/>
    </row>
    <row r="106" spans="1:12" s="51" customFormat="1" x14ac:dyDescent="0.25">
      <c r="A106" s="15">
        <v>286</v>
      </c>
      <c r="B106" s="40" t="s">
        <v>895</v>
      </c>
      <c r="C106" s="47">
        <v>1270603.51</v>
      </c>
      <c r="D106" s="47">
        <v>0</v>
      </c>
      <c r="E106" s="47">
        <v>1429395.4137599997</v>
      </c>
      <c r="F106" s="376">
        <v>-158791.90375999967</v>
      </c>
      <c r="G106" s="129"/>
      <c r="H106" s="119"/>
      <c r="I106" s="119"/>
      <c r="J106" s="119"/>
      <c r="K106" s="119"/>
      <c r="L106" s="119"/>
    </row>
    <row r="107" spans="1:12" s="51" customFormat="1" x14ac:dyDescent="0.25">
      <c r="A107" s="15">
        <v>287</v>
      </c>
      <c r="B107" s="40" t="s">
        <v>896</v>
      </c>
      <c r="C107" s="47">
        <v>824588.14300000004</v>
      </c>
      <c r="D107" s="47">
        <v>0</v>
      </c>
      <c r="E107" s="47">
        <v>99859.748000000007</v>
      </c>
      <c r="F107" s="376">
        <v>724728.39500000002</v>
      </c>
      <c r="G107" s="129"/>
      <c r="H107" s="119"/>
      <c r="I107" s="119"/>
      <c r="J107" s="119"/>
      <c r="K107" s="119"/>
      <c r="L107" s="119"/>
    </row>
    <row r="108" spans="1:12" s="51" customFormat="1" x14ac:dyDescent="0.25">
      <c r="A108" s="15">
        <v>288</v>
      </c>
      <c r="B108" s="40" t="s">
        <v>897</v>
      </c>
      <c r="C108" s="47">
        <v>46203.764000000003</v>
      </c>
      <c r="D108" s="47">
        <v>0</v>
      </c>
      <c r="E108" s="47">
        <v>682921.44079999998</v>
      </c>
      <c r="F108" s="376">
        <v>-636717.67680000002</v>
      </c>
      <c r="G108" s="129"/>
      <c r="H108" s="119"/>
      <c r="I108" s="119"/>
      <c r="J108" s="119"/>
      <c r="K108" s="119"/>
      <c r="L108" s="119"/>
    </row>
    <row r="109" spans="1:12" s="51" customFormat="1" x14ac:dyDescent="0.25">
      <c r="A109" s="15">
        <v>290</v>
      </c>
      <c r="B109" s="40" t="s">
        <v>898</v>
      </c>
      <c r="C109" s="47">
        <v>22356.66</v>
      </c>
      <c r="D109" s="47">
        <v>0</v>
      </c>
      <c r="E109" s="47">
        <v>93897.971999999994</v>
      </c>
      <c r="F109" s="376">
        <v>-71541.311999999991</v>
      </c>
      <c r="G109" s="129"/>
      <c r="H109" s="119"/>
      <c r="I109" s="119"/>
      <c r="J109" s="119"/>
      <c r="K109" s="119"/>
      <c r="L109" s="119"/>
    </row>
    <row r="110" spans="1:12" s="51" customFormat="1" x14ac:dyDescent="0.25">
      <c r="A110" s="15">
        <v>291</v>
      </c>
      <c r="B110" s="40" t="s">
        <v>899</v>
      </c>
      <c r="C110" s="47">
        <v>7452.22</v>
      </c>
      <c r="D110" s="47">
        <v>0</v>
      </c>
      <c r="E110" s="47">
        <v>19375.772000000001</v>
      </c>
      <c r="F110" s="376">
        <v>-11923.552</v>
      </c>
      <c r="G110" s="129"/>
      <c r="H110" s="119"/>
      <c r="I110" s="119"/>
      <c r="J110" s="119"/>
      <c r="K110" s="119"/>
      <c r="L110" s="119"/>
    </row>
    <row r="111" spans="1:12" s="51" customFormat="1" x14ac:dyDescent="0.25">
      <c r="A111" s="15">
        <v>297</v>
      </c>
      <c r="B111" s="40" t="s">
        <v>900</v>
      </c>
      <c r="C111" s="47">
        <v>1410779.7681999998</v>
      </c>
      <c r="D111" s="47">
        <v>0</v>
      </c>
      <c r="E111" s="47">
        <v>4526789.9307960011</v>
      </c>
      <c r="F111" s="376">
        <v>-3116010.1625960013</v>
      </c>
      <c r="G111" s="129"/>
      <c r="H111" s="119"/>
      <c r="I111" s="119"/>
      <c r="J111" s="119"/>
      <c r="K111" s="119"/>
      <c r="L111" s="119"/>
    </row>
    <row r="112" spans="1:12" s="51" customFormat="1" x14ac:dyDescent="0.25">
      <c r="A112" s="15">
        <v>300</v>
      </c>
      <c r="B112" s="40" t="s">
        <v>901</v>
      </c>
      <c r="C112" s="47">
        <v>432377.80440000002</v>
      </c>
      <c r="D112" s="47">
        <v>0</v>
      </c>
      <c r="E112" s="47">
        <v>26827.992000000002</v>
      </c>
      <c r="F112" s="376">
        <v>405549.8124</v>
      </c>
      <c r="G112" s="129"/>
      <c r="H112" s="119"/>
      <c r="I112" s="119"/>
      <c r="J112" s="119"/>
      <c r="K112" s="119"/>
      <c r="L112" s="119"/>
    </row>
    <row r="113" spans="1:16" s="51" customFormat="1" x14ac:dyDescent="0.25">
      <c r="A113" s="15">
        <v>301</v>
      </c>
      <c r="B113" s="40" t="s">
        <v>902</v>
      </c>
      <c r="C113" s="47">
        <v>621813.23680000007</v>
      </c>
      <c r="D113" s="47">
        <v>0</v>
      </c>
      <c r="E113" s="47">
        <v>289175.94487999997</v>
      </c>
      <c r="F113" s="376">
        <v>332637.29192000011</v>
      </c>
      <c r="G113" s="129"/>
      <c r="H113" s="119"/>
      <c r="I113" s="119"/>
      <c r="J113" s="119"/>
      <c r="K113" s="119"/>
      <c r="L113" s="119"/>
    </row>
    <row r="114" spans="1:16" s="51" customFormat="1" x14ac:dyDescent="0.25">
      <c r="A114" s="29">
        <v>304</v>
      </c>
      <c r="B114" s="40" t="s">
        <v>903</v>
      </c>
      <c r="C114" s="47">
        <v>7452.22</v>
      </c>
      <c r="D114" s="47">
        <v>0</v>
      </c>
      <c r="E114" s="47">
        <v>213133.49200000003</v>
      </c>
      <c r="F114" s="376">
        <v>-205681.27200000003</v>
      </c>
      <c r="G114" s="129"/>
      <c r="H114" s="119"/>
      <c r="I114" s="119"/>
      <c r="J114" s="119"/>
      <c r="K114" s="119"/>
      <c r="L114" s="119"/>
    </row>
    <row r="115" spans="1:16" s="51" customFormat="1" x14ac:dyDescent="0.25">
      <c r="A115" s="15">
        <v>305</v>
      </c>
      <c r="B115" s="40" t="s">
        <v>904</v>
      </c>
      <c r="C115" s="47">
        <v>126762.26220000001</v>
      </c>
      <c r="D115" s="47">
        <v>0</v>
      </c>
      <c r="E115" s="47">
        <v>216114.38</v>
      </c>
      <c r="F115" s="376">
        <v>-89352.117799999993</v>
      </c>
      <c r="G115" s="129"/>
      <c r="H115" s="119"/>
      <c r="I115" s="119"/>
      <c r="J115" s="119"/>
      <c r="K115" s="119"/>
      <c r="L115" s="119"/>
    </row>
    <row r="116" spans="1:16" s="51" customFormat="1" x14ac:dyDescent="0.25">
      <c r="A116" s="15">
        <v>309</v>
      </c>
      <c r="B116" s="40" t="s">
        <v>905</v>
      </c>
      <c r="C116" s="47">
        <v>149118.92220000003</v>
      </c>
      <c r="D116" s="47">
        <v>0</v>
      </c>
      <c r="E116" s="47">
        <v>125137.67823999999</v>
      </c>
      <c r="F116" s="376">
        <v>23981.243960000036</v>
      </c>
      <c r="G116" s="129"/>
      <c r="H116" s="119"/>
      <c r="I116" s="119"/>
      <c r="J116" s="119"/>
      <c r="K116" s="119"/>
      <c r="L116" s="119"/>
    </row>
    <row r="117" spans="1:16" s="51" customFormat="1" x14ac:dyDescent="0.25">
      <c r="A117" s="15">
        <v>312</v>
      </c>
      <c r="B117" s="40" t="s">
        <v>906</v>
      </c>
      <c r="C117" s="47">
        <v>70199.912400000001</v>
      </c>
      <c r="D117" s="47">
        <v>0</v>
      </c>
      <c r="E117" s="47">
        <v>7452.22</v>
      </c>
      <c r="F117" s="376">
        <v>62747.6924</v>
      </c>
      <c r="G117" s="129"/>
      <c r="H117" s="119"/>
      <c r="I117" s="119"/>
      <c r="J117" s="119"/>
      <c r="K117" s="119"/>
      <c r="L117" s="119"/>
    </row>
    <row r="118" spans="1:16" s="51" customFormat="1" x14ac:dyDescent="0.25">
      <c r="A118" s="15">
        <v>316</v>
      </c>
      <c r="B118" s="40" t="s">
        <v>907</v>
      </c>
      <c r="C118" s="47">
        <v>149044.40000000002</v>
      </c>
      <c r="D118" s="47">
        <v>0</v>
      </c>
      <c r="E118" s="47">
        <v>391539.63880000007</v>
      </c>
      <c r="F118" s="376">
        <v>-242495.23880000005</v>
      </c>
      <c r="G118" s="129"/>
      <c r="H118" s="119"/>
      <c r="I118" s="119"/>
      <c r="J118" s="119"/>
      <c r="K118" s="119"/>
      <c r="L118" s="119"/>
    </row>
    <row r="119" spans="1:16" s="51" customFormat="1" x14ac:dyDescent="0.25">
      <c r="A119" s="15">
        <v>317</v>
      </c>
      <c r="B119" s="40" t="s">
        <v>908</v>
      </c>
      <c r="C119" s="47">
        <v>19375.772000000001</v>
      </c>
      <c r="D119" s="47">
        <v>0</v>
      </c>
      <c r="E119" s="47">
        <v>49959.682880000008</v>
      </c>
      <c r="F119" s="376">
        <v>-30583.910880000007</v>
      </c>
      <c r="G119" s="129"/>
      <c r="H119" s="119"/>
      <c r="I119" s="119"/>
      <c r="J119" s="119"/>
      <c r="K119" s="119"/>
      <c r="L119" s="119"/>
    </row>
    <row r="120" spans="1:16" s="51" customFormat="1" x14ac:dyDescent="0.25">
      <c r="A120" s="15">
        <v>320</v>
      </c>
      <c r="B120" s="40" t="s">
        <v>909</v>
      </c>
      <c r="C120" s="47">
        <v>381628.1862</v>
      </c>
      <c r="D120" s="47">
        <v>0</v>
      </c>
      <c r="E120" s="47">
        <v>256430.89019999999</v>
      </c>
      <c r="F120" s="376">
        <v>125197.296</v>
      </c>
      <c r="G120" s="129"/>
      <c r="H120" s="119"/>
      <c r="I120" s="119"/>
      <c r="J120" s="119"/>
      <c r="K120" s="119"/>
      <c r="L120" s="119"/>
    </row>
    <row r="121" spans="1:16" s="51" customFormat="1" x14ac:dyDescent="0.25">
      <c r="A121" s="15">
        <v>322</v>
      </c>
      <c r="B121" s="40" t="s">
        <v>910</v>
      </c>
      <c r="C121" s="47">
        <v>268279.92000000004</v>
      </c>
      <c r="D121" s="47">
        <v>0</v>
      </c>
      <c r="E121" s="47">
        <v>114644.95248000001</v>
      </c>
      <c r="F121" s="376">
        <v>153634.96752000003</v>
      </c>
      <c r="G121" s="129"/>
      <c r="H121" s="119"/>
      <c r="I121" s="119"/>
      <c r="J121" s="119"/>
      <c r="K121" s="119"/>
      <c r="L121" s="119"/>
    </row>
    <row r="122" spans="1:16" s="51" customFormat="1" x14ac:dyDescent="0.25">
      <c r="A122" s="15">
        <v>398</v>
      </c>
      <c r="B122" s="40" t="s">
        <v>911</v>
      </c>
      <c r="C122" s="47">
        <v>3296116.9060000009</v>
      </c>
      <c r="D122" s="47">
        <v>0</v>
      </c>
      <c r="E122" s="47">
        <v>10896613.727340005</v>
      </c>
      <c r="F122" s="376">
        <v>-7600496.821340004</v>
      </c>
      <c r="G122" s="129"/>
      <c r="H122" s="119"/>
      <c r="I122" s="119"/>
      <c r="J122" s="119"/>
      <c r="K122" s="119"/>
      <c r="L122" s="119"/>
    </row>
    <row r="123" spans="1:16" s="51" customFormat="1" x14ac:dyDescent="0.25">
      <c r="A123" s="15">
        <v>399</v>
      </c>
      <c r="B123" s="40" t="s">
        <v>912</v>
      </c>
      <c r="C123" s="47">
        <v>104405.60220000001</v>
      </c>
      <c r="D123" s="47">
        <v>0</v>
      </c>
      <c r="E123" s="47">
        <v>163065.006708</v>
      </c>
      <c r="F123" s="376">
        <v>-58659.404507999992</v>
      </c>
      <c r="G123" s="122"/>
      <c r="H123" s="119"/>
      <c r="I123" s="119"/>
      <c r="J123" s="119"/>
      <c r="K123" s="119"/>
      <c r="L123" s="119"/>
      <c r="N123" s="119"/>
      <c r="O123" s="132"/>
      <c r="P123" s="131"/>
    </row>
    <row r="124" spans="1:16" s="51" customFormat="1" x14ac:dyDescent="0.25">
      <c r="A124" s="15">
        <v>400</v>
      </c>
      <c r="B124" s="40" t="s">
        <v>913</v>
      </c>
      <c r="C124" s="47">
        <v>383044.10799999995</v>
      </c>
      <c r="D124" s="47">
        <v>0</v>
      </c>
      <c r="E124" s="47">
        <v>87295.305080000006</v>
      </c>
      <c r="F124" s="376">
        <v>295748.80291999993</v>
      </c>
      <c r="G124" s="122"/>
      <c r="H124" s="119"/>
      <c r="I124" s="119"/>
      <c r="J124" s="119"/>
      <c r="K124" s="119"/>
      <c r="L124" s="119"/>
      <c r="N124" s="119"/>
      <c r="O124" s="132"/>
    </row>
    <row r="125" spans="1:16" s="51" customFormat="1" x14ac:dyDescent="0.25">
      <c r="A125" s="15">
        <v>402</v>
      </c>
      <c r="B125" s="40" t="s">
        <v>914</v>
      </c>
      <c r="C125" s="47">
        <v>501012.75059999997</v>
      </c>
      <c r="D125" s="47">
        <v>0</v>
      </c>
      <c r="E125" s="47">
        <v>216054.76224000001</v>
      </c>
      <c r="F125" s="376">
        <v>284957.98835999996</v>
      </c>
      <c r="G125" s="129"/>
      <c r="H125" s="119"/>
      <c r="I125" s="119"/>
      <c r="J125" s="119"/>
      <c r="K125" s="119"/>
      <c r="L125" s="119"/>
    </row>
    <row r="126" spans="1:16" s="51" customFormat="1" x14ac:dyDescent="0.25">
      <c r="A126" s="15">
        <v>403</v>
      </c>
      <c r="B126" s="40" t="s">
        <v>915</v>
      </c>
      <c r="C126" s="47">
        <v>0</v>
      </c>
      <c r="D126" s="47">
        <v>0</v>
      </c>
      <c r="E126" s="47">
        <v>85029.830199999997</v>
      </c>
      <c r="F126" s="376">
        <v>-85029.830199999997</v>
      </c>
      <c r="G126" s="129"/>
      <c r="H126" s="119"/>
      <c r="I126" s="119"/>
      <c r="J126" s="119"/>
      <c r="K126" s="119"/>
      <c r="L126" s="119"/>
    </row>
    <row r="127" spans="1:16" s="51" customFormat="1" x14ac:dyDescent="0.25">
      <c r="A127" s="15">
        <v>405</v>
      </c>
      <c r="B127" s="40" t="s">
        <v>916</v>
      </c>
      <c r="C127" s="47">
        <v>1107623.4586000002</v>
      </c>
      <c r="D127" s="47">
        <v>0</v>
      </c>
      <c r="E127" s="47">
        <v>3111646.1425640001</v>
      </c>
      <c r="F127" s="376">
        <v>-2004022.6839639999</v>
      </c>
      <c r="G127" s="129"/>
      <c r="H127" s="119"/>
      <c r="I127" s="119"/>
      <c r="J127" s="119"/>
      <c r="K127" s="119"/>
      <c r="L127" s="119"/>
    </row>
    <row r="128" spans="1:16" s="51" customFormat="1" x14ac:dyDescent="0.25">
      <c r="A128" s="15">
        <v>407</v>
      </c>
      <c r="B128" s="40" t="s">
        <v>917</v>
      </c>
      <c r="C128" s="47">
        <v>71913.92300000001</v>
      </c>
      <c r="D128" s="47">
        <v>0</v>
      </c>
      <c r="E128" s="47">
        <v>994901.17888000014</v>
      </c>
      <c r="F128" s="376">
        <v>-922987.25588000007</v>
      </c>
      <c r="G128" s="129"/>
      <c r="H128" s="119"/>
      <c r="I128" s="119"/>
      <c r="J128" s="119"/>
      <c r="K128" s="119"/>
      <c r="L128" s="119"/>
    </row>
    <row r="129" spans="1:12" s="51" customFormat="1" x14ac:dyDescent="0.25">
      <c r="A129" s="15">
        <v>408</v>
      </c>
      <c r="B129" s="40" t="s">
        <v>918</v>
      </c>
      <c r="C129" s="47">
        <v>232732.83059999999</v>
      </c>
      <c r="D129" s="47">
        <v>0</v>
      </c>
      <c r="E129" s="47">
        <v>224565.19748000003</v>
      </c>
      <c r="F129" s="376">
        <v>8167.6331199999549</v>
      </c>
      <c r="G129" s="129"/>
      <c r="H129" s="119"/>
      <c r="I129" s="119"/>
      <c r="J129" s="119"/>
      <c r="K129" s="119"/>
      <c r="L129" s="119"/>
    </row>
    <row r="130" spans="1:12" s="51" customFormat="1" x14ac:dyDescent="0.25">
      <c r="A130" s="15">
        <v>410</v>
      </c>
      <c r="B130" s="40" t="s">
        <v>919</v>
      </c>
      <c r="C130" s="47">
        <v>653112.56080000009</v>
      </c>
      <c r="D130" s="47">
        <v>0</v>
      </c>
      <c r="E130" s="47">
        <v>390034.29035999998</v>
      </c>
      <c r="F130" s="376">
        <v>263078.27044000011</v>
      </c>
      <c r="G130" s="129"/>
      <c r="H130" s="119"/>
      <c r="I130" s="119"/>
      <c r="J130" s="119"/>
      <c r="K130" s="119"/>
      <c r="L130" s="119"/>
    </row>
    <row r="131" spans="1:12" s="51" customFormat="1" x14ac:dyDescent="0.25">
      <c r="A131" s="15">
        <v>416</v>
      </c>
      <c r="B131" s="40" t="s">
        <v>920</v>
      </c>
      <c r="C131" s="47">
        <v>70199.912400000001</v>
      </c>
      <c r="D131" s="47">
        <v>0</v>
      </c>
      <c r="E131" s="47">
        <v>69335.454880000005</v>
      </c>
      <c r="F131" s="376">
        <v>864.45751999999629</v>
      </c>
      <c r="G131" s="129"/>
      <c r="H131" s="119"/>
      <c r="I131" s="119"/>
      <c r="J131" s="119"/>
      <c r="K131" s="119"/>
      <c r="L131" s="119"/>
    </row>
    <row r="132" spans="1:12" s="51" customFormat="1" x14ac:dyDescent="0.25">
      <c r="A132" s="15">
        <v>418</v>
      </c>
      <c r="B132" s="40" t="s">
        <v>921</v>
      </c>
      <c r="C132" s="47">
        <v>661906.18040000019</v>
      </c>
      <c r="D132" s="47">
        <v>0</v>
      </c>
      <c r="E132" s="47">
        <v>947530.39722799999</v>
      </c>
      <c r="F132" s="376">
        <v>-285624.2168279998</v>
      </c>
      <c r="G132" s="129"/>
      <c r="H132" s="119"/>
      <c r="I132" s="119"/>
      <c r="J132" s="119"/>
      <c r="K132" s="119"/>
      <c r="L132" s="119"/>
    </row>
    <row r="133" spans="1:12" s="51" customFormat="1" x14ac:dyDescent="0.25">
      <c r="A133" s="15">
        <v>420</v>
      </c>
      <c r="B133" s="40" t="s">
        <v>922</v>
      </c>
      <c r="C133" s="47">
        <v>162458.39600000001</v>
      </c>
      <c r="D133" s="47">
        <v>0</v>
      </c>
      <c r="E133" s="47">
        <v>267639.02908000001</v>
      </c>
      <c r="F133" s="376">
        <v>-105180.63308</v>
      </c>
      <c r="G133" s="129"/>
      <c r="H133" s="119"/>
      <c r="I133" s="119"/>
      <c r="J133" s="119"/>
      <c r="K133" s="119"/>
      <c r="L133" s="119"/>
    </row>
    <row r="134" spans="1:12" s="51" customFormat="1" x14ac:dyDescent="0.25">
      <c r="A134" s="15">
        <v>421</v>
      </c>
      <c r="B134" s="40" t="s">
        <v>923</v>
      </c>
      <c r="C134" s="47">
        <v>0</v>
      </c>
      <c r="D134" s="47">
        <v>0</v>
      </c>
      <c r="E134" s="47">
        <v>0</v>
      </c>
      <c r="F134" s="376">
        <v>0</v>
      </c>
      <c r="G134" s="129"/>
      <c r="H134" s="119"/>
      <c r="I134" s="119"/>
      <c r="J134" s="119"/>
      <c r="K134" s="119"/>
      <c r="L134" s="119"/>
    </row>
    <row r="135" spans="1:12" s="51" customFormat="1" x14ac:dyDescent="0.25">
      <c r="A135" s="15">
        <v>422</v>
      </c>
      <c r="B135" s="40" t="s">
        <v>924</v>
      </c>
      <c r="C135" s="47">
        <v>313067.7622</v>
      </c>
      <c r="D135" s="47">
        <v>0</v>
      </c>
      <c r="E135" s="47">
        <v>166109.98380000002</v>
      </c>
      <c r="F135" s="376">
        <v>146957.77839999998</v>
      </c>
      <c r="G135" s="129"/>
      <c r="H135" s="119"/>
      <c r="I135" s="119"/>
      <c r="J135" s="119"/>
      <c r="K135" s="119"/>
      <c r="L135" s="119"/>
    </row>
    <row r="136" spans="1:12" s="51" customFormat="1" x14ac:dyDescent="0.25">
      <c r="A136" s="15">
        <v>423</v>
      </c>
      <c r="B136" s="40" t="s">
        <v>925</v>
      </c>
      <c r="C136" s="47">
        <v>675618.26520000002</v>
      </c>
      <c r="D136" s="47">
        <v>0</v>
      </c>
      <c r="E136" s="47">
        <v>1395353.6727999996</v>
      </c>
      <c r="F136" s="376">
        <v>-719735.40759999957</v>
      </c>
      <c r="G136" s="129"/>
      <c r="H136" s="119"/>
      <c r="I136" s="119"/>
      <c r="J136" s="119"/>
      <c r="K136" s="119"/>
      <c r="L136" s="119"/>
    </row>
    <row r="137" spans="1:12" s="51" customFormat="1" x14ac:dyDescent="0.25">
      <c r="A137" s="15">
        <v>425</v>
      </c>
      <c r="B137" s="40" t="s">
        <v>926</v>
      </c>
      <c r="C137" s="47">
        <v>311577.31820000004</v>
      </c>
      <c r="D137" s="47">
        <v>0</v>
      </c>
      <c r="E137" s="47">
        <v>145288.48112000001</v>
      </c>
      <c r="F137" s="376">
        <v>166288.83708000003</v>
      </c>
      <c r="G137" s="129"/>
      <c r="H137" s="119"/>
      <c r="I137" s="119"/>
      <c r="J137" s="119"/>
      <c r="K137" s="119"/>
      <c r="L137" s="119"/>
    </row>
    <row r="138" spans="1:12" s="51" customFormat="1" x14ac:dyDescent="0.25">
      <c r="A138" s="15">
        <v>426</v>
      </c>
      <c r="B138" s="40" t="s">
        <v>927</v>
      </c>
      <c r="C138" s="47">
        <v>44713.32</v>
      </c>
      <c r="D138" s="47">
        <v>0</v>
      </c>
      <c r="E138" s="47">
        <v>1237056.5964480001</v>
      </c>
      <c r="F138" s="376">
        <v>-1192343.276448</v>
      </c>
      <c r="G138" s="129"/>
      <c r="H138" s="119"/>
      <c r="I138" s="119"/>
      <c r="J138" s="119"/>
      <c r="K138" s="119"/>
      <c r="L138" s="119"/>
    </row>
    <row r="139" spans="1:12" s="51" customFormat="1" x14ac:dyDescent="0.25">
      <c r="A139" s="15">
        <v>430</v>
      </c>
      <c r="B139" s="40" t="s">
        <v>928</v>
      </c>
      <c r="C139" s="47">
        <v>772199.03639999998</v>
      </c>
      <c r="D139" s="47">
        <v>0</v>
      </c>
      <c r="E139" s="47">
        <v>506110.06908000004</v>
      </c>
      <c r="F139" s="376">
        <v>266088.96731999994</v>
      </c>
      <c r="G139" s="129"/>
      <c r="H139" s="119"/>
      <c r="I139" s="119"/>
      <c r="J139" s="119"/>
      <c r="K139" s="119"/>
      <c r="L139" s="119"/>
    </row>
    <row r="140" spans="1:12" s="51" customFormat="1" x14ac:dyDescent="0.25">
      <c r="A140" s="29">
        <v>433</v>
      </c>
      <c r="B140" s="40" t="s">
        <v>929</v>
      </c>
      <c r="C140" s="47">
        <v>277297.10620000004</v>
      </c>
      <c r="D140" s="47">
        <v>0</v>
      </c>
      <c r="E140" s="47">
        <v>319879.09127999999</v>
      </c>
      <c r="F140" s="376">
        <v>-42581.985079999955</v>
      </c>
      <c r="G140" s="129"/>
      <c r="H140" s="119"/>
      <c r="I140" s="119"/>
      <c r="J140" s="119"/>
      <c r="K140" s="119"/>
      <c r="L140" s="119"/>
    </row>
    <row r="141" spans="1:12" s="51" customFormat="1" x14ac:dyDescent="0.25">
      <c r="A141" s="15">
        <v>434</v>
      </c>
      <c r="B141" s="40" t="s">
        <v>930</v>
      </c>
      <c r="C141" s="47">
        <v>1267100.9666000002</v>
      </c>
      <c r="D141" s="47">
        <v>0</v>
      </c>
      <c r="E141" s="47">
        <v>532192.83908000006</v>
      </c>
      <c r="F141" s="376">
        <v>734908.1275200001</v>
      </c>
      <c r="G141" s="129"/>
      <c r="H141" s="119"/>
      <c r="I141" s="119"/>
      <c r="J141" s="119"/>
      <c r="K141" s="119"/>
      <c r="L141" s="119"/>
    </row>
    <row r="142" spans="1:12" s="51" customFormat="1" x14ac:dyDescent="0.25">
      <c r="A142" s="15">
        <v>435</v>
      </c>
      <c r="B142" s="40" t="s">
        <v>931</v>
      </c>
      <c r="C142" s="47">
        <v>64163.614200000004</v>
      </c>
      <c r="D142" s="47">
        <v>0</v>
      </c>
      <c r="E142" s="47">
        <v>126687.74</v>
      </c>
      <c r="F142" s="376">
        <v>-62524.125800000002</v>
      </c>
      <c r="G142" s="129"/>
      <c r="H142" s="119"/>
      <c r="I142" s="119"/>
      <c r="J142" s="119"/>
      <c r="K142" s="119"/>
      <c r="L142" s="119"/>
    </row>
    <row r="143" spans="1:12" s="51" customFormat="1" x14ac:dyDescent="0.25">
      <c r="A143" s="15">
        <v>436</v>
      </c>
      <c r="B143" s="40" t="s">
        <v>932</v>
      </c>
      <c r="C143" s="47">
        <v>50675.096000000005</v>
      </c>
      <c r="D143" s="47">
        <v>0</v>
      </c>
      <c r="E143" s="47">
        <v>93003.705600000001</v>
      </c>
      <c r="F143" s="376">
        <v>-42328.609599999996</v>
      </c>
      <c r="G143" s="129"/>
      <c r="H143" s="119"/>
      <c r="I143" s="119"/>
      <c r="J143" s="119"/>
      <c r="K143" s="119"/>
      <c r="L143" s="119"/>
    </row>
    <row r="144" spans="1:12" s="51" customFormat="1" x14ac:dyDescent="0.25">
      <c r="A144" s="15">
        <v>440</v>
      </c>
      <c r="B144" s="40" t="s">
        <v>933</v>
      </c>
      <c r="C144" s="47">
        <v>50675.096000000005</v>
      </c>
      <c r="D144" s="47">
        <v>0</v>
      </c>
      <c r="E144" s="47">
        <v>229602.89820000003</v>
      </c>
      <c r="F144" s="376">
        <v>-178927.80220000003</v>
      </c>
      <c r="G144" s="129"/>
      <c r="H144" s="119"/>
      <c r="I144" s="119"/>
      <c r="J144" s="119"/>
      <c r="K144" s="119"/>
      <c r="L144" s="119"/>
    </row>
    <row r="145" spans="1:12" s="51" customFormat="1" x14ac:dyDescent="0.25">
      <c r="A145" s="15">
        <v>441</v>
      </c>
      <c r="B145" s="40" t="s">
        <v>934</v>
      </c>
      <c r="C145" s="47">
        <v>107311.96800000001</v>
      </c>
      <c r="D145" s="47">
        <v>0</v>
      </c>
      <c r="E145" s="47">
        <v>156884.13543999998</v>
      </c>
      <c r="F145" s="376">
        <v>-49572.167439999976</v>
      </c>
      <c r="G145" s="129"/>
      <c r="H145" s="119"/>
      <c r="I145" s="119"/>
      <c r="J145" s="119"/>
      <c r="K145" s="119"/>
      <c r="L145" s="119"/>
    </row>
    <row r="146" spans="1:12" s="51" customFormat="1" x14ac:dyDescent="0.25">
      <c r="A146" s="15">
        <v>444</v>
      </c>
      <c r="B146" s="40" t="s">
        <v>935</v>
      </c>
      <c r="C146" s="47">
        <v>4052740.8026000005</v>
      </c>
      <c r="D146" s="47">
        <v>0</v>
      </c>
      <c r="E146" s="47">
        <v>1365784.7542839998</v>
      </c>
      <c r="F146" s="376">
        <v>2686956.048316001</v>
      </c>
      <c r="G146" s="129"/>
      <c r="H146" s="119"/>
      <c r="I146" s="119"/>
      <c r="J146" s="119"/>
      <c r="K146" s="119"/>
      <c r="L146" s="119"/>
    </row>
    <row r="147" spans="1:12" s="51" customFormat="1" x14ac:dyDescent="0.25">
      <c r="A147" s="15">
        <v>445</v>
      </c>
      <c r="B147" s="40" t="s">
        <v>936</v>
      </c>
      <c r="C147" s="47">
        <v>226622.01019999999</v>
      </c>
      <c r="D147" s="47">
        <v>0</v>
      </c>
      <c r="E147" s="47">
        <v>327197.17132000008</v>
      </c>
      <c r="F147" s="376">
        <v>-100575.16112000009</v>
      </c>
      <c r="G147" s="129"/>
      <c r="H147" s="119"/>
      <c r="I147" s="119"/>
      <c r="J147" s="119"/>
      <c r="K147" s="119"/>
      <c r="L147" s="119"/>
    </row>
    <row r="148" spans="1:12" s="51" customFormat="1" x14ac:dyDescent="0.25">
      <c r="A148" s="15">
        <v>475</v>
      </c>
      <c r="B148" s="40" t="s">
        <v>937</v>
      </c>
      <c r="C148" s="47">
        <v>654304.91599999997</v>
      </c>
      <c r="D148" s="47">
        <v>0</v>
      </c>
      <c r="E148" s="47">
        <v>98697.201679999998</v>
      </c>
      <c r="F148" s="376">
        <v>555607.71432000003</v>
      </c>
      <c r="G148" s="129"/>
      <c r="H148" s="119"/>
      <c r="I148" s="119"/>
      <c r="J148" s="119"/>
      <c r="K148" s="119"/>
      <c r="L148" s="119"/>
    </row>
    <row r="149" spans="1:12" s="51" customFormat="1" x14ac:dyDescent="0.25">
      <c r="A149" s="15">
        <v>480</v>
      </c>
      <c r="B149" s="40" t="s">
        <v>938</v>
      </c>
      <c r="C149" s="47">
        <v>29808.880000000001</v>
      </c>
      <c r="D149" s="47">
        <v>0</v>
      </c>
      <c r="E149" s="47">
        <v>690075.57200000004</v>
      </c>
      <c r="F149" s="376">
        <v>-660266.69200000004</v>
      </c>
      <c r="G149" s="129"/>
      <c r="H149" s="119"/>
      <c r="I149" s="119"/>
      <c r="J149" s="119"/>
      <c r="K149" s="119"/>
      <c r="L149" s="119"/>
    </row>
    <row r="150" spans="1:12" s="51" customFormat="1" x14ac:dyDescent="0.25">
      <c r="A150" s="15">
        <v>481</v>
      </c>
      <c r="B150" s="40" t="s">
        <v>939</v>
      </c>
      <c r="C150" s="47">
        <v>299653.76620000001</v>
      </c>
      <c r="D150" s="47">
        <v>0</v>
      </c>
      <c r="E150" s="47">
        <v>496481.80083999992</v>
      </c>
      <c r="F150" s="376">
        <v>-196828.03463999991</v>
      </c>
      <c r="G150" s="129"/>
      <c r="H150" s="119"/>
      <c r="I150" s="119"/>
      <c r="J150" s="119"/>
      <c r="K150" s="119"/>
      <c r="L150" s="119"/>
    </row>
    <row r="151" spans="1:12" s="51" customFormat="1" x14ac:dyDescent="0.25">
      <c r="A151" s="15">
        <v>483</v>
      </c>
      <c r="B151" s="40" t="s">
        <v>940</v>
      </c>
      <c r="C151" s="47">
        <v>74671.244400000011</v>
      </c>
      <c r="D151" s="47">
        <v>0</v>
      </c>
      <c r="E151" s="47">
        <v>38751.544000000002</v>
      </c>
      <c r="F151" s="376">
        <v>35919.700400000009</v>
      </c>
      <c r="G151" s="129"/>
      <c r="H151" s="119"/>
      <c r="I151" s="119"/>
      <c r="J151" s="119"/>
      <c r="K151" s="119"/>
      <c r="L151" s="119"/>
    </row>
    <row r="152" spans="1:12" s="51" customFormat="1" x14ac:dyDescent="0.25">
      <c r="A152" s="15">
        <v>484</v>
      </c>
      <c r="B152" s="40" t="s">
        <v>941</v>
      </c>
      <c r="C152" s="47">
        <v>159552.03020000001</v>
      </c>
      <c r="D152" s="47">
        <v>0</v>
      </c>
      <c r="E152" s="47">
        <v>96878.860000000015</v>
      </c>
      <c r="F152" s="376">
        <v>62673.170199999993</v>
      </c>
      <c r="G152" s="129"/>
      <c r="H152" s="119"/>
      <c r="I152" s="119"/>
      <c r="J152" s="119"/>
      <c r="K152" s="119"/>
      <c r="L152" s="119"/>
    </row>
    <row r="153" spans="1:12" s="51" customFormat="1" x14ac:dyDescent="0.25">
      <c r="A153" s="15">
        <v>489</v>
      </c>
      <c r="B153" s="40" t="s">
        <v>1145</v>
      </c>
      <c r="C153" s="47">
        <v>109100.50079999999</v>
      </c>
      <c r="D153" s="47">
        <v>0</v>
      </c>
      <c r="E153" s="47">
        <v>1384622.476</v>
      </c>
      <c r="F153" s="376">
        <v>-1275521.9752</v>
      </c>
      <c r="G153" s="129"/>
      <c r="H153" s="119"/>
      <c r="I153" s="119"/>
      <c r="J153" s="119"/>
      <c r="K153" s="119"/>
      <c r="L153" s="119"/>
    </row>
    <row r="154" spans="1:12" s="51" customFormat="1" x14ac:dyDescent="0.25">
      <c r="A154" s="15">
        <v>491</v>
      </c>
      <c r="B154" s="40" t="s">
        <v>942</v>
      </c>
      <c r="C154" s="47">
        <v>826078.58699999994</v>
      </c>
      <c r="D154" s="47">
        <v>0</v>
      </c>
      <c r="E154" s="47">
        <v>641452.81738800008</v>
      </c>
      <c r="F154" s="376">
        <v>184625.76961199986</v>
      </c>
      <c r="G154" s="129"/>
      <c r="H154" s="119"/>
      <c r="I154" s="119"/>
      <c r="J154" s="119"/>
      <c r="K154" s="119"/>
      <c r="L154" s="119"/>
    </row>
    <row r="155" spans="1:12" s="51" customFormat="1" x14ac:dyDescent="0.25">
      <c r="A155" s="15">
        <v>494</v>
      </c>
      <c r="B155" s="40" t="s">
        <v>943</v>
      </c>
      <c r="C155" s="47">
        <v>205755.79419999997</v>
      </c>
      <c r="D155" s="47">
        <v>0</v>
      </c>
      <c r="E155" s="47">
        <v>132630.140228</v>
      </c>
      <c r="F155" s="376">
        <v>73125.653971999971</v>
      </c>
      <c r="G155" s="129"/>
      <c r="H155" s="119"/>
      <c r="I155" s="119"/>
      <c r="J155" s="119"/>
      <c r="K155" s="119"/>
      <c r="L155" s="119"/>
    </row>
    <row r="156" spans="1:12" s="51" customFormat="1" x14ac:dyDescent="0.25">
      <c r="A156" s="15">
        <v>495</v>
      </c>
      <c r="B156" s="40" t="s">
        <v>944</v>
      </c>
      <c r="C156" s="47">
        <v>4545.8541999999998</v>
      </c>
      <c r="D156" s="47">
        <v>0</v>
      </c>
      <c r="E156" s="47">
        <v>162458.39599999998</v>
      </c>
      <c r="F156" s="376">
        <v>-157912.54179999998</v>
      </c>
      <c r="G156" s="129"/>
      <c r="H156" s="119"/>
      <c r="I156" s="119"/>
      <c r="J156" s="119"/>
      <c r="K156" s="119"/>
      <c r="L156" s="119"/>
    </row>
    <row r="157" spans="1:12" s="51" customFormat="1" x14ac:dyDescent="0.25">
      <c r="A157" s="15">
        <v>498</v>
      </c>
      <c r="B157" s="40" t="s">
        <v>945</v>
      </c>
      <c r="C157" s="47">
        <v>131308.1164</v>
      </c>
      <c r="D157" s="47">
        <v>0</v>
      </c>
      <c r="E157" s="47">
        <v>68962.843880000015</v>
      </c>
      <c r="F157" s="376">
        <v>62345.272519999984</v>
      </c>
      <c r="G157" s="129"/>
      <c r="H157" s="119"/>
      <c r="I157" s="119"/>
      <c r="J157" s="119"/>
      <c r="K157" s="119"/>
      <c r="L157" s="119"/>
    </row>
    <row r="158" spans="1:12" s="51" customFormat="1" x14ac:dyDescent="0.25">
      <c r="A158" s="15">
        <v>499</v>
      </c>
      <c r="B158" s="40" t="s">
        <v>946</v>
      </c>
      <c r="C158" s="47">
        <v>1040553.4786</v>
      </c>
      <c r="D158" s="47">
        <v>0</v>
      </c>
      <c r="E158" s="47">
        <v>703444.85468000011</v>
      </c>
      <c r="F158" s="376">
        <v>337108.62391999993</v>
      </c>
      <c r="G158" s="129"/>
      <c r="H158" s="119"/>
      <c r="I158" s="119"/>
      <c r="J158" s="119"/>
      <c r="K158" s="119"/>
      <c r="L158" s="119"/>
    </row>
    <row r="159" spans="1:12" s="51" customFormat="1" x14ac:dyDescent="0.25">
      <c r="A159" s="15">
        <v>500</v>
      </c>
      <c r="B159" s="40" t="s">
        <v>947</v>
      </c>
      <c r="C159" s="47">
        <v>128178.18399999999</v>
      </c>
      <c r="D159" s="47">
        <v>0</v>
      </c>
      <c r="E159" s="47">
        <v>299902.67034800001</v>
      </c>
      <c r="F159" s="376">
        <v>-171724.48634800001</v>
      </c>
      <c r="G159" s="129"/>
      <c r="H159" s="119"/>
      <c r="I159" s="119"/>
      <c r="J159" s="119"/>
      <c r="K159" s="119"/>
      <c r="L159" s="119"/>
    </row>
    <row r="160" spans="1:12" s="51" customFormat="1" x14ac:dyDescent="0.25">
      <c r="A160" s="15">
        <v>503</v>
      </c>
      <c r="B160" s="40" t="s">
        <v>948</v>
      </c>
      <c r="C160" s="47">
        <v>374325.01060000004</v>
      </c>
      <c r="D160" s="47">
        <v>0</v>
      </c>
      <c r="E160" s="47">
        <v>234476.65007999996</v>
      </c>
      <c r="F160" s="376">
        <v>139848.36052000007</v>
      </c>
      <c r="G160" s="129"/>
      <c r="H160" s="119"/>
      <c r="I160" s="119"/>
      <c r="J160" s="119"/>
      <c r="K160" s="119"/>
      <c r="L160" s="119"/>
    </row>
    <row r="161" spans="1:12" s="51" customFormat="1" x14ac:dyDescent="0.25">
      <c r="A161" s="15">
        <v>504</v>
      </c>
      <c r="B161" s="40" t="s">
        <v>949</v>
      </c>
      <c r="C161" s="47">
        <v>53730.506200000003</v>
      </c>
      <c r="D161" s="47">
        <v>0</v>
      </c>
      <c r="E161" s="47">
        <v>986822.97240000009</v>
      </c>
      <c r="F161" s="376">
        <v>-933092.46620000014</v>
      </c>
      <c r="G161" s="129"/>
      <c r="H161" s="119"/>
      <c r="I161" s="119"/>
      <c r="J161" s="119"/>
      <c r="K161" s="119"/>
      <c r="L161" s="119"/>
    </row>
    <row r="162" spans="1:12" s="51" customFormat="1" x14ac:dyDescent="0.25">
      <c r="A162" s="15">
        <v>505</v>
      </c>
      <c r="B162" s="40" t="s">
        <v>950</v>
      </c>
      <c r="C162" s="47">
        <v>892850.47820000013</v>
      </c>
      <c r="D162" s="47">
        <v>0</v>
      </c>
      <c r="E162" s="47">
        <v>2313865.1253479999</v>
      </c>
      <c r="F162" s="376">
        <v>-1421014.6471479996</v>
      </c>
      <c r="G162" s="129"/>
      <c r="H162" s="119"/>
      <c r="I162" s="119"/>
      <c r="J162" s="119"/>
      <c r="K162" s="119"/>
      <c r="L162" s="119"/>
    </row>
    <row r="163" spans="1:12" s="51" customFormat="1" x14ac:dyDescent="0.25">
      <c r="A163" s="15">
        <v>507</v>
      </c>
      <c r="B163" s="40" t="s">
        <v>951</v>
      </c>
      <c r="C163" s="47">
        <v>260976.7444</v>
      </c>
      <c r="D163" s="47">
        <v>0</v>
      </c>
      <c r="E163" s="47">
        <v>142769.63076</v>
      </c>
      <c r="F163" s="376">
        <v>118207.11364</v>
      </c>
      <c r="G163" s="129"/>
      <c r="H163" s="119"/>
      <c r="I163" s="119"/>
      <c r="J163" s="119"/>
      <c r="K163" s="119"/>
      <c r="L163" s="119"/>
    </row>
    <row r="164" spans="1:12" s="51" customFormat="1" x14ac:dyDescent="0.25">
      <c r="A164" s="15">
        <v>508</v>
      </c>
      <c r="B164" s="40" t="s">
        <v>952</v>
      </c>
      <c r="C164" s="47">
        <v>365158.77999999991</v>
      </c>
      <c r="D164" s="47">
        <v>0</v>
      </c>
      <c r="E164" s="47">
        <v>96953.382199999993</v>
      </c>
      <c r="F164" s="376">
        <v>268205.39779999992</v>
      </c>
      <c r="G164" s="129"/>
      <c r="H164" s="119"/>
      <c r="I164" s="119"/>
      <c r="J164" s="119"/>
      <c r="K164" s="119"/>
      <c r="L164" s="119"/>
    </row>
    <row r="165" spans="1:12" s="51" customFormat="1" x14ac:dyDescent="0.25">
      <c r="A165" s="15">
        <v>529</v>
      </c>
      <c r="B165" s="40" t="s">
        <v>953</v>
      </c>
      <c r="C165" s="47">
        <v>327972.2022</v>
      </c>
      <c r="D165" s="47">
        <v>0</v>
      </c>
      <c r="E165" s="47">
        <v>530568.2551200001</v>
      </c>
      <c r="F165" s="376">
        <v>-202596.0529200001</v>
      </c>
      <c r="G165" s="129"/>
      <c r="H165" s="119"/>
      <c r="I165" s="119"/>
      <c r="J165" s="119"/>
      <c r="K165" s="119"/>
      <c r="L165" s="119"/>
    </row>
    <row r="166" spans="1:12" s="51" customFormat="1" x14ac:dyDescent="0.25">
      <c r="A166" s="15">
        <v>531</v>
      </c>
      <c r="B166" s="40" t="s">
        <v>954</v>
      </c>
      <c r="C166" s="47">
        <v>108876.9342</v>
      </c>
      <c r="D166" s="47">
        <v>0</v>
      </c>
      <c r="E166" s="47">
        <v>174858.89008000001</v>
      </c>
      <c r="F166" s="376">
        <v>-65981.955880000009</v>
      </c>
      <c r="G166" s="129"/>
      <c r="H166" s="119"/>
      <c r="I166" s="119"/>
      <c r="J166" s="119"/>
      <c r="K166" s="119"/>
      <c r="L166" s="119"/>
    </row>
    <row r="167" spans="1:12" s="51" customFormat="1" x14ac:dyDescent="0.25">
      <c r="A167" s="15">
        <v>535</v>
      </c>
      <c r="B167" s="40" t="s">
        <v>955</v>
      </c>
      <c r="C167" s="47">
        <v>255089.49059999996</v>
      </c>
      <c r="D167" s="47">
        <v>0</v>
      </c>
      <c r="E167" s="47">
        <v>340119.32080000004</v>
      </c>
      <c r="F167" s="376">
        <v>-85029.830200000084</v>
      </c>
      <c r="G167" s="129"/>
      <c r="H167" s="119"/>
      <c r="I167" s="119"/>
      <c r="J167" s="119"/>
      <c r="K167" s="119"/>
      <c r="L167" s="119"/>
    </row>
    <row r="168" spans="1:12" s="51" customFormat="1" x14ac:dyDescent="0.25">
      <c r="A168" s="15">
        <v>536</v>
      </c>
      <c r="B168" s="40" t="s">
        <v>956</v>
      </c>
      <c r="C168" s="47">
        <v>849776.64660000009</v>
      </c>
      <c r="D168" s="47">
        <v>0</v>
      </c>
      <c r="E168" s="47">
        <v>1068809.3159519997</v>
      </c>
      <c r="F168" s="376">
        <v>-219032.66935199965</v>
      </c>
      <c r="G168" s="129"/>
      <c r="H168" s="119"/>
      <c r="I168" s="119"/>
      <c r="J168" s="119"/>
      <c r="K168" s="119"/>
      <c r="L168" s="119"/>
    </row>
    <row r="169" spans="1:12" s="51" customFormat="1" x14ac:dyDescent="0.25">
      <c r="A169" s="15">
        <v>538</v>
      </c>
      <c r="B169" s="40" t="s">
        <v>957</v>
      </c>
      <c r="C169" s="47">
        <v>152174.33240000001</v>
      </c>
      <c r="D169" s="47">
        <v>0</v>
      </c>
      <c r="E169" s="47">
        <v>138238.68100000001</v>
      </c>
      <c r="F169" s="376">
        <v>13935.651400000002</v>
      </c>
      <c r="G169" s="129"/>
      <c r="H169" s="119"/>
      <c r="I169" s="119"/>
      <c r="J169" s="119"/>
      <c r="K169" s="119"/>
      <c r="L169" s="119"/>
    </row>
    <row r="170" spans="1:12" s="51" customFormat="1" x14ac:dyDescent="0.25">
      <c r="A170" s="15">
        <v>541</v>
      </c>
      <c r="B170" s="40" t="s">
        <v>958</v>
      </c>
      <c r="C170" s="47">
        <v>73106.278200000001</v>
      </c>
      <c r="D170" s="47">
        <v>0</v>
      </c>
      <c r="E170" s="47">
        <v>143857.65487999999</v>
      </c>
      <c r="F170" s="376">
        <v>-70751.376679999987</v>
      </c>
      <c r="G170" s="129"/>
      <c r="H170" s="119"/>
      <c r="I170" s="119"/>
      <c r="J170" s="119"/>
      <c r="K170" s="119"/>
      <c r="L170" s="119"/>
    </row>
    <row r="171" spans="1:12" s="51" customFormat="1" x14ac:dyDescent="0.25">
      <c r="A171" s="15">
        <v>543</v>
      </c>
      <c r="B171" s="40" t="s">
        <v>959</v>
      </c>
      <c r="C171" s="47">
        <v>700657.72440000006</v>
      </c>
      <c r="D171" s="47">
        <v>0</v>
      </c>
      <c r="E171" s="47">
        <v>973926.1604680001</v>
      </c>
      <c r="F171" s="376">
        <v>-273268.43606800004</v>
      </c>
      <c r="G171" s="129"/>
      <c r="H171" s="119"/>
      <c r="I171" s="119"/>
      <c r="J171" s="119"/>
      <c r="K171" s="119"/>
      <c r="L171" s="119"/>
    </row>
    <row r="172" spans="1:12" s="51" customFormat="1" x14ac:dyDescent="0.25">
      <c r="A172" s="15">
        <v>545</v>
      </c>
      <c r="B172" s="40" t="s">
        <v>960</v>
      </c>
      <c r="C172" s="47">
        <v>235490.15200000003</v>
      </c>
      <c r="D172" s="47">
        <v>0</v>
      </c>
      <c r="E172" s="47">
        <v>126762.2622</v>
      </c>
      <c r="F172" s="376">
        <v>108727.88980000003</v>
      </c>
      <c r="G172" s="129"/>
      <c r="H172" s="119"/>
      <c r="I172" s="119"/>
      <c r="J172" s="119"/>
      <c r="K172" s="119"/>
      <c r="L172" s="119"/>
    </row>
    <row r="173" spans="1:12" s="51" customFormat="1" x14ac:dyDescent="0.25">
      <c r="A173" s="15">
        <v>560</v>
      </c>
      <c r="B173" s="40" t="s">
        <v>961</v>
      </c>
      <c r="C173" s="47">
        <v>1220971.7248000002</v>
      </c>
      <c r="D173" s="47">
        <v>0</v>
      </c>
      <c r="E173" s="47">
        <v>953019.70248000009</v>
      </c>
      <c r="F173" s="376">
        <v>267952.02232000011</v>
      </c>
      <c r="G173" s="129"/>
      <c r="H173" s="119"/>
      <c r="I173" s="119"/>
      <c r="J173" s="119"/>
      <c r="K173" s="119"/>
      <c r="L173" s="119"/>
    </row>
    <row r="174" spans="1:12" s="51" customFormat="1" x14ac:dyDescent="0.25">
      <c r="A174" s="15">
        <v>561</v>
      </c>
      <c r="B174" s="40" t="s">
        <v>962</v>
      </c>
      <c r="C174" s="47">
        <v>14904.44</v>
      </c>
      <c r="D174" s="47">
        <v>0</v>
      </c>
      <c r="E174" s="47">
        <v>570914.57419999992</v>
      </c>
      <c r="F174" s="376">
        <v>-556010.13419999997</v>
      </c>
      <c r="G174" s="129"/>
      <c r="H174" s="119"/>
      <c r="I174" s="119"/>
      <c r="J174" s="119"/>
      <c r="K174" s="119"/>
      <c r="L174" s="119"/>
    </row>
    <row r="175" spans="1:12" s="51" customFormat="1" x14ac:dyDescent="0.25">
      <c r="A175" s="15">
        <v>562</v>
      </c>
      <c r="B175" s="40" t="s">
        <v>963</v>
      </c>
      <c r="C175" s="47">
        <v>302634.65419999999</v>
      </c>
      <c r="D175" s="47">
        <v>0</v>
      </c>
      <c r="E175" s="47">
        <v>296802.54682799999</v>
      </c>
      <c r="F175" s="376">
        <v>5832.1073719999986</v>
      </c>
      <c r="G175" s="129"/>
      <c r="H175" s="119"/>
      <c r="I175" s="119"/>
      <c r="J175" s="119"/>
      <c r="K175" s="119"/>
      <c r="L175" s="119"/>
    </row>
    <row r="176" spans="1:12" s="51" customFormat="1" x14ac:dyDescent="0.25">
      <c r="A176" s="15">
        <v>563</v>
      </c>
      <c r="B176" s="40" t="s">
        <v>964</v>
      </c>
      <c r="C176" s="47">
        <v>274241.69600000005</v>
      </c>
      <c r="D176" s="47">
        <v>0</v>
      </c>
      <c r="E176" s="47">
        <v>121113.47944000001</v>
      </c>
      <c r="F176" s="376">
        <v>153128.21656000003</v>
      </c>
      <c r="G176" s="129"/>
      <c r="H176" s="119"/>
      <c r="I176" s="119"/>
      <c r="J176" s="119"/>
      <c r="K176" s="119"/>
      <c r="L176" s="119"/>
    </row>
    <row r="177" spans="1:12" s="51" customFormat="1" x14ac:dyDescent="0.25">
      <c r="A177" s="15">
        <v>564</v>
      </c>
      <c r="B177" s="40" t="s">
        <v>965</v>
      </c>
      <c r="C177" s="47">
        <v>1518166.2584000002</v>
      </c>
      <c r="D177" s="47">
        <v>0</v>
      </c>
      <c r="E177" s="47">
        <v>13964735.924215995</v>
      </c>
      <c r="F177" s="376">
        <v>-12446569.665815994</v>
      </c>
      <c r="G177" s="129"/>
      <c r="H177" s="119"/>
      <c r="I177" s="119"/>
      <c r="J177" s="119"/>
      <c r="K177" s="119"/>
      <c r="L177" s="119"/>
    </row>
    <row r="178" spans="1:12" s="51" customFormat="1" x14ac:dyDescent="0.25">
      <c r="A178" s="15">
        <v>576</v>
      </c>
      <c r="B178" s="40" t="s">
        <v>966</v>
      </c>
      <c r="C178" s="47">
        <v>31299.324000000001</v>
      </c>
      <c r="D178" s="47">
        <v>0</v>
      </c>
      <c r="E178" s="47">
        <v>93257.081080000004</v>
      </c>
      <c r="F178" s="376">
        <v>-61957.757080000003</v>
      </c>
      <c r="G178" s="129"/>
      <c r="H178" s="119"/>
      <c r="I178" s="119"/>
      <c r="J178" s="119"/>
      <c r="K178" s="119"/>
      <c r="L178" s="119"/>
    </row>
    <row r="179" spans="1:12" s="51" customFormat="1" x14ac:dyDescent="0.25">
      <c r="A179" s="15">
        <v>577</v>
      </c>
      <c r="B179" s="40" t="s">
        <v>967</v>
      </c>
      <c r="C179" s="47">
        <v>504142.68300000014</v>
      </c>
      <c r="D179" s="47">
        <v>0</v>
      </c>
      <c r="E179" s="47">
        <v>258393.804948</v>
      </c>
      <c r="F179" s="376">
        <v>245748.87805200013</v>
      </c>
      <c r="G179" s="129"/>
      <c r="H179" s="119"/>
      <c r="I179" s="119"/>
      <c r="J179" s="119"/>
      <c r="K179" s="119"/>
      <c r="L179" s="119"/>
    </row>
    <row r="180" spans="1:12" s="51" customFormat="1" x14ac:dyDescent="0.25">
      <c r="A180" s="15">
        <v>578</v>
      </c>
      <c r="B180" s="40" t="s">
        <v>968</v>
      </c>
      <c r="C180" s="47">
        <v>370449.85619999998</v>
      </c>
      <c r="D180" s="47">
        <v>0</v>
      </c>
      <c r="E180" s="47">
        <v>96878.86</v>
      </c>
      <c r="F180" s="376">
        <v>273570.99619999999</v>
      </c>
      <c r="G180" s="129"/>
      <c r="H180" s="119"/>
      <c r="I180" s="119"/>
      <c r="J180" s="119"/>
      <c r="K180" s="119"/>
      <c r="L180" s="119"/>
    </row>
    <row r="181" spans="1:12" s="51" customFormat="1" x14ac:dyDescent="0.25">
      <c r="A181" s="15">
        <v>580</v>
      </c>
      <c r="B181" s="40" t="s">
        <v>969</v>
      </c>
      <c r="C181" s="47">
        <v>62598.648000000008</v>
      </c>
      <c r="D181" s="47">
        <v>0</v>
      </c>
      <c r="E181" s="47">
        <v>47694.208000000006</v>
      </c>
      <c r="F181" s="376">
        <v>14904.440000000002</v>
      </c>
      <c r="G181" s="129"/>
      <c r="H181" s="119"/>
      <c r="I181" s="119"/>
      <c r="J181" s="119"/>
      <c r="K181" s="119"/>
      <c r="L181" s="119"/>
    </row>
    <row r="182" spans="1:12" s="51" customFormat="1" x14ac:dyDescent="0.25">
      <c r="A182" s="15">
        <v>581</v>
      </c>
      <c r="B182" s="40" t="s">
        <v>970</v>
      </c>
      <c r="C182" s="47">
        <v>175946.9142</v>
      </c>
      <c r="D182" s="47">
        <v>0</v>
      </c>
      <c r="E182" s="47">
        <v>74075.066800000015</v>
      </c>
      <c r="F182" s="376">
        <v>101871.84739999998</v>
      </c>
      <c r="G182" s="129"/>
      <c r="H182" s="119"/>
      <c r="I182" s="119"/>
      <c r="J182" s="119"/>
      <c r="K182" s="119"/>
      <c r="L182" s="119"/>
    </row>
    <row r="183" spans="1:12" s="51" customFormat="1" x14ac:dyDescent="0.25">
      <c r="A183" s="15">
        <v>583</v>
      </c>
      <c r="B183" s="40" t="s">
        <v>971</v>
      </c>
      <c r="C183" s="47">
        <v>96953.382200000007</v>
      </c>
      <c r="D183" s="47">
        <v>0</v>
      </c>
      <c r="E183" s="47">
        <v>7452.22</v>
      </c>
      <c r="F183" s="376">
        <v>89501.162200000006</v>
      </c>
      <c r="G183" s="129"/>
      <c r="H183" s="119"/>
      <c r="I183" s="119"/>
      <c r="J183" s="119"/>
      <c r="K183" s="119"/>
      <c r="L183" s="119"/>
    </row>
    <row r="184" spans="1:12" s="51" customFormat="1" x14ac:dyDescent="0.25">
      <c r="A184" s="15">
        <v>584</v>
      </c>
      <c r="B184" s="40" t="s">
        <v>972</v>
      </c>
      <c r="C184" s="47">
        <v>50675.096000000005</v>
      </c>
      <c r="D184" s="47">
        <v>0</v>
      </c>
      <c r="E184" s="47">
        <v>0</v>
      </c>
      <c r="F184" s="376">
        <v>50675.096000000005</v>
      </c>
      <c r="G184" s="129"/>
      <c r="H184" s="119"/>
      <c r="I184" s="119"/>
      <c r="J184" s="119"/>
      <c r="K184" s="119"/>
      <c r="L184" s="119"/>
    </row>
    <row r="185" spans="1:12" s="51" customFormat="1" x14ac:dyDescent="0.25">
      <c r="A185" s="15">
        <v>588</v>
      </c>
      <c r="B185" s="40" t="s">
        <v>973</v>
      </c>
      <c r="C185" s="47">
        <v>41732.432000000001</v>
      </c>
      <c r="D185" s="47">
        <v>0</v>
      </c>
      <c r="E185" s="47">
        <v>90857.466239999994</v>
      </c>
      <c r="F185" s="376">
        <v>-49125.034239999994</v>
      </c>
      <c r="G185" s="129"/>
      <c r="H185" s="119"/>
      <c r="I185" s="119"/>
      <c r="J185" s="119"/>
      <c r="K185" s="119"/>
      <c r="L185" s="119"/>
    </row>
    <row r="186" spans="1:12" s="51" customFormat="1" x14ac:dyDescent="0.25">
      <c r="A186" s="15">
        <v>592</v>
      </c>
      <c r="B186" s="40" t="s">
        <v>974</v>
      </c>
      <c r="C186" s="47">
        <v>177586.40260000003</v>
      </c>
      <c r="D186" s="47">
        <v>0</v>
      </c>
      <c r="E186" s="47">
        <v>68044.730376000007</v>
      </c>
      <c r="F186" s="376">
        <v>109541.67222400002</v>
      </c>
      <c r="G186" s="129"/>
      <c r="H186" s="119"/>
      <c r="I186" s="119"/>
      <c r="J186" s="119"/>
      <c r="K186" s="119"/>
      <c r="L186" s="119"/>
    </row>
    <row r="187" spans="1:12" s="51" customFormat="1" x14ac:dyDescent="0.25">
      <c r="A187" s="15">
        <v>593</v>
      </c>
      <c r="B187" s="40" t="s">
        <v>975</v>
      </c>
      <c r="C187" s="47">
        <v>255014.96839999995</v>
      </c>
      <c r="D187" s="47">
        <v>0</v>
      </c>
      <c r="E187" s="47">
        <v>405564.71684000001</v>
      </c>
      <c r="F187" s="376">
        <v>-150549.74844000005</v>
      </c>
      <c r="G187" s="129"/>
      <c r="H187" s="119"/>
      <c r="I187" s="119"/>
      <c r="J187" s="119"/>
      <c r="K187" s="119"/>
      <c r="L187" s="119"/>
    </row>
    <row r="188" spans="1:12" s="51" customFormat="1" x14ac:dyDescent="0.25">
      <c r="A188" s="15">
        <v>595</v>
      </c>
      <c r="B188" s="40" t="s">
        <v>976</v>
      </c>
      <c r="C188" s="47">
        <v>272825.77420000004</v>
      </c>
      <c r="D188" s="47">
        <v>0</v>
      </c>
      <c r="E188" s="47">
        <v>73881.309080000006</v>
      </c>
      <c r="F188" s="376">
        <v>198944.46512000004</v>
      </c>
      <c r="G188" s="129"/>
      <c r="H188" s="119"/>
      <c r="I188" s="119"/>
      <c r="J188" s="119"/>
      <c r="K188" s="119"/>
      <c r="L188" s="119"/>
    </row>
    <row r="189" spans="1:12" s="51" customFormat="1" x14ac:dyDescent="0.25">
      <c r="A189" s="15">
        <v>598</v>
      </c>
      <c r="B189" s="40" t="s">
        <v>977</v>
      </c>
      <c r="C189" s="47">
        <v>1152336.7786000003</v>
      </c>
      <c r="D189" s="47">
        <v>0</v>
      </c>
      <c r="E189" s="47">
        <v>341460.72039999999</v>
      </c>
      <c r="F189" s="376">
        <v>810876.05820000032</v>
      </c>
      <c r="G189" s="129"/>
      <c r="H189" s="119"/>
      <c r="I189" s="119"/>
      <c r="J189" s="119"/>
      <c r="K189" s="119"/>
      <c r="L189" s="119"/>
    </row>
    <row r="190" spans="1:12" s="51" customFormat="1" x14ac:dyDescent="0.25">
      <c r="A190" s="15">
        <v>599</v>
      </c>
      <c r="B190" s="40" t="s">
        <v>400</v>
      </c>
      <c r="C190" s="47">
        <v>253524.52439999999</v>
      </c>
      <c r="D190" s="47">
        <v>0</v>
      </c>
      <c r="E190" s="47">
        <v>547216.51460000011</v>
      </c>
      <c r="F190" s="376">
        <v>-293691.99020000012</v>
      </c>
      <c r="G190" s="129"/>
      <c r="H190" s="119"/>
      <c r="I190" s="119"/>
      <c r="J190" s="119"/>
      <c r="K190" s="119"/>
      <c r="L190" s="119"/>
    </row>
    <row r="191" spans="1:12" s="51" customFormat="1" x14ac:dyDescent="0.25">
      <c r="A191" s="15">
        <v>601</v>
      </c>
      <c r="B191" s="40" t="s">
        <v>978</v>
      </c>
      <c r="C191" s="47">
        <v>47917.774600000004</v>
      </c>
      <c r="D191" s="47">
        <v>0</v>
      </c>
      <c r="E191" s="47">
        <v>76787.674880000006</v>
      </c>
      <c r="F191" s="376">
        <v>-28869.900280000002</v>
      </c>
      <c r="G191" s="129"/>
      <c r="H191" s="119"/>
      <c r="I191" s="119"/>
      <c r="J191" s="119"/>
      <c r="K191" s="119"/>
      <c r="L191" s="119"/>
    </row>
    <row r="192" spans="1:12" s="51" customFormat="1" x14ac:dyDescent="0.25">
      <c r="A192" s="15">
        <v>604</v>
      </c>
      <c r="B192" s="40" t="s">
        <v>979</v>
      </c>
      <c r="C192" s="47">
        <v>302709.1764</v>
      </c>
      <c r="D192" s="47">
        <v>0</v>
      </c>
      <c r="E192" s="47">
        <v>1225423.6810280001</v>
      </c>
      <c r="F192" s="376">
        <v>-922714.50462800008</v>
      </c>
      <c r="G192" s="129"/>
      <c r="H192" s="119"/>
      <c r="I192" s="119"/>
      <c r="J192" s="119"/>
      <c r="K192" s="119"/>
      <c r="L192" s="119"/>
    </row>
    <row r="193" spans="1:12" s="51" customFormat="1" x14ac:dyDescent="0.25">
      <c r="A193" s="15">
        <v>607</v>
      </c>
      <c r="B193" s="40" t="s">
        <v>980</v>
      </c>
      <c r="C193" s="47">
        <v>26827.992000000002</v>
      </c>
      <c r="D193" s="47">
        <v>0</v>
      </c>
      <c r="E193" s="47">
        <v>70885.516640000002</v>
      </c>
      <c r="F193" s="376">
        <v>-44057.524640000003</v>
      </c>
      <c r="G193" s="129"/>
      <c r="H193" s="119"/>
      <c r="I193" s="119"/>
      <c r="J193" s="119"/>
      <c r="K193" s="119"/>
      <c r="L193" s="119"/>
    </row>
    <row r="194" spans="1:12" s="51" customFormat="1" x14ac:dyDescent="0.25">
      <c r="A194" s="15">
        <v>608</v>
      </c>
      <c r="B194" s="40" t="s">
        <v>981</v>
      </c>
      <c r="C194" s="47">
        <v>62598.648000000008</v>
      </c>
      <c r="D194" s="47">
        <v>0</v>
      </c>
      <c r="E194" s="47">
        <v>98369.304000000004</v>
      </c>
      <c r="F194" s="376">
        <v>-35770.655999999995</v>
      </c>
      <c r="G194" s="129"/>
      <c r="H194" s="119"/>
      <c r="I194" s="119"/>
      <c r="J194" s="119"/>
      <c r="K194" s="119"/>
      <c r="L194" s="119"/>
    </row>
    <row r="195" spans="1:12" s="51" customFormat="1" x14ac:dyDescent="0.25">
      <c r="A195" s="15">
        <v>609</v>
      </c>
      <c r="B195" s="40" t="s">
        <v>982</v>
      </c>
      <c r="C195" s="47">
        <v>1362712.9491999988</v>
      </c>
      <c r="D195" s="47">
        <v>0</v>
      </c>
      <c r="E195" s="47">
        <v>4315930.8563400032</v>
      </c>
      <c r="F195" s="376">
        <v>-2953217.9071400044</v>
      </c>
      <c r="G195" s="129"/>
      <c r="H195" s="119"/>
      <c r="I195" s="119"/>
      <c r="J195" s="119"/>
      <c r="K195" s="119"/>
      <c r="L195" s="119"/>
    </row>
    <row r="196" spans="1:12" s="51" customFormat="1" x14ac:dyDescent="0.25">
      <c r="A196" s="15">
        <v>611</v>
      </c>
      <c r="B196" s="40" t="s">
        <v>983</v>
      </c>
      <c r="C196" s="47">
        <v>213282.53640000001</v>
      </c>
      <c r="D196" s="47">
        <v>0</v>
      </c>
      <c r="E196" s="47">
        <v>262392.66619999998</v>
      </c>
      <c r="F196" s="376">
        <v>-49110.129799999966</v>
      </c>
      <c r="G196" s="129"/>
      <c r="H196" s="119"/>
      <c r="I196" s="119"/>
      <c r="J196" s="119"/>
      <c r="K196" s="119"/>
      <c r="L196" s="119"/>
    </row>
    <row r="197" spans="1:12" s="51" customFormat="1" x14ac:dyDescent="0.25">
      <c r="A197" s="15">
        <v>614</v>
      </c>
      <c r="B197" s="40" t="s">
        <v>984</v>
      </c>
      <c r="C197" s="47">
        <v>7452.22</v>
      </c>
      <c r="D197" s="47">
        <v>0</v>
      </c>
      <c r="E197" s="47">
        <v>54431.01488000001</v>
      </c>
      <c r="F197" s="376">
        <v>-46978.794880000009</v>
      </c>
      <c r="G197" s="129"/>
      <c r="H197" s="119"/>
      <c r="I197" s="119"/>
      <c r="J197" s="119"/>
      <c r="K197" s="119"/>
      <c r="L197" s="119"/>
    </row>
    <row r="198" spans="1:12" s="51" customFormat="1" x14ac:dyDescent="0.25">
      <c r="A198" s="15">
        <v>615</v>
      </c>
      <c r="B198" s="40" t="s">
        <v>985</v>
      </c>
      <c r="C198" s="47">
        <v>125420.86259999999</v>
      </c>
      <c r="D198" s="47">
        <v>0</v>
      </c>
      <c r="E198" s="47">
        <v>61957.757079999996</v>
      </c>
      <c r="F198" s="376">
        <v>63463.105519999997</v>
      </c>
      <c r="G198" s="129"/>
      <c r="H198" s="119"/>
      <c r="I198" s="119"/>
      <c r="J198" s="119"/>
      <c r="K198" s="119"/>
      <c r="L198" s="119"/>
    </row>
    <row r="199" spans="1:12" s="51" customFormat="1" x14ac:dyDescent="0.25">
      <c r="A199" s="15">
        <v>616</v>
      </c>
      <c r="B199" s="40" t="s">
        <v>986</v>
      </c>
      <c r="C199" s="47">
        <v>52165.54</v>
      </c>
      <c r="D199" s="47">
        <v>0</v>
      </c>
      <c r="E199" s="47">
        <v>884608.32288000023</v>
      </c>
      <c r="F199" s="376">
        <v>-832442.78288000019</v>
      </c>
      <c r="G199" s="129"/>
      <c r="H199" s="119"/>
      <c r="I199" s="119"/>
      <c r="J199" s="119"/>
      <c r="K199" s="119"/>
      <c r="L199" s="119"/>
    </row>
    <row r="200" spans="1:12" s="51" customFormat="1" x14ac:dyDescent="0.25">
      <c r="A200" s="29">
        <v>619</v>
      </c>
      <c r="B200" s="40" t="s">
        <v>987</v>
      </c>
      <c r="C200" s="47">
        <v>284972.89280000003</v>
      </c>
      <c r="D200" s="47">
        <v>0</v>
      </c>
      <c r="E200" s="47">
        <v>94673.00288</v>
      </c>
      <c r="F200" s="376">
        <v>190299.88992000005</v>
      </c>
      <c r="G200" s="129"/>
      <c r="H200" s="119"/>
      <c r="I200" s="119"/>
      <c r="J200" s="119"/>
      <c r="K200" s="119"/>
      <c r="L200" s="119"/>
    </row>
    <row r="201" spans="1:12" s="51" customFormat="1" x14ac:dyDescent="0.25">
      <c r="A201" s="15">
        <v>620</v>
      </c>
      <c r="B201" s="40" t="s">
        <v>988</v>
      </c>
      <c r="C201" s="47">
        <v>26827.992000000002</v>
      </c>
      <c r="D201" s="47">
        <v>0</v>
      </c>
      <c r="E201" s="47">
        <v>65579.536000000007</v>
      </c>
      <c r="F201" s="376">
        <v>-38751.544000000009</v>
      </c>
      <c r="G201" s="129"/>
      <c r="H201" s="119"/>
      <c r="I201" s="119"/>
      <c r="J201" s="119"/>
      <c r="K201" s="119"/>
      <c r="L201" s="119"/>
    </row>
    <row r="202" spans="1:12" s="51" customFormat="1" x14ac:dyDescent="0.25">
      <c r="A202" s="15">
        <v>623</v>
      </c>
      <c r="B202" s="40" t="s">
        <v>989</v>
      </c>
      <c r="C202" s="47">
        <v>0</v>
      </c>
      <c r="D202" s="47">
        <v>0</v>
      </c>
      <c r="E202" s="47">
        <v>127880.09520000001</v>
      </c>
      <c r="F202" s="376">
        <v>-127880.09520000001</v>
      </c>
      <c r="G202" s="129"/>
      <c r="H202" s="119"/>
      <c r="I202" s="119"/>
      <c r="J202" s="119"/>
      <c r="K202" s="119"/>
      <c r="L202" s="119"/>
    </row>
    <row r="203" spans="1:12" s="51" customFormat="1" x14ac:dyDescent="0.25">
      <c r="A203" s="15">
        <v>624</v>
      </c>
      <c r="B203" s="40" t="s">
        <v>990</v>
      </c>
      <c r="C203" s="47">
        <v>153515.73200000002</v>
      </c>
      <c r="D203" s="47">
        <v>0</v>
      </c>
      <c r="E203" s="47">
        <v>341073.20496000006</v>
      </c>
      <c r="F203" s="376">
        <v>-187557.47296000004</v>
      </c>
      <c r="G203" s="129"/>
      <c r="H203" s="119"/>
      <c r="I203" s="119"/>
      <c r="J203" s="119"/>
      <c r="K203" s="119"/>
      <c r="L203" s="119"/>
    </row>
    <row r="204" spans="1:12" s="51" customFormat="1" x14ac:dyDescent="0.25">
      <c r="A204" s="15">
        <v>625</v>
      </c>
      <c r="B204" s="40" t="s">
        <v>991</v>
      </c>
      <c r="C204" s="47">
        <v>271260.80800000002</v>
      </c>
      <c r="D204" s="47">
        <v>0</v>
      </c>
      <c r="E204" s="47">
        <v>104480.1244</v>
      </c>
      <c r="F204" s="376">
        <v>166780.68360000002</v>
      </c>
      <c r="G204" s="129"/>
      <c r="H204" s="119"/>
      <c r="I204" s="119"/>
      <c r="J204" s="119"/>
      <c r="K204" s="119"/>
      <c r="L204" s="119"/>
    </row>
    <row r="205" spans="1:12" s="51" customFormat="1" x14ac:dyDescent="0.25">
      <c r="A205" s="15">
        <v>626</v>
      </c>
      <c r="B205" s="40" t="s">
        <v>992</v>
      </c>
      <c r="C205" s="47">
        <v>53730.506200000003</v>
      </c>
      <c r="D205" s="47">
        <v>0</v>
      </c>
      <c r="E205" s="47">
        <v>47694.208000000006</v>
      </c>
      <c r="F205" s="376">
        <v>6036.2981999999975</v>
      </c>
      <c r="G205" s="129"/>
      <c r="H205" s="119"/>
      <c r="I205" s="119"/>
      <c r="J205" s="119"/>
      <c r="K205" s="119"/>
      <c r="L205" s="119"/>
    </row>
    <row r="206" spans="1:12" s="51" customFormat="1" x14ac:dyDescent="0.25">
      <c r="A206" s="15">
        <v>630</v>
      </c>
      <c r="B206" s="40" t="s">
        <v>993</v>
      </c>
      <c r="C206" s="47">
        <v>208811.20440000002</v>
      </c>
      <c r="D206" s="47">
        <v>0</v>
      </c>
      <c r="E206" s="47">
        <v>11923.552000000001</v>
      </c>
      <c r="F206" s="376">
        <v>196887.65240000002</v>
      </c>
      <c r="G206" s="129"/>
      <c r="H206" s="119"/>
      <c r="I206" s="119"/>
      <c r="J206" s="119"/>
      <c r="K206" s="119"/>
      <c r="L206" s="119"/>
    </row>
    <row r="207" spans="1:12" s="51" customFormat="1" x14ac:dyDescent="0.25">
      <c r="A207" s="15">
        <v>631</v>
      </c>
      <c r="B207" s="40" t="s">
        <v>994</v>
      </c>
      <c r="C207" s="47">
        <v>14904.44</v>
      </c>
      <c r="D207" s="47">
        <v>0</v>
      </c>
      <c r="E207" s="47">
        <v>692609.32680000004</v>
      </c>
      <c r="F207" s="376">
        <v>-677704.88680000009</v>
      </c>
      <c r="G207" s="129"/>
      <c r="H207" s="119"/>
      <c r="I207" s="119"/>
      <c r="J207" s="119"/>
      <c r="K207" s="119"/>
      <c r="L207" s="119"/>
    </row>
    <row r="208" spans="1:12" s="51" customFormat="1" x14ac:dyDescent="0.25">
      <c r="A208" s="15">
        <v>635</v>
      </c>
      <c r="B208" s="40" t="s">
        <v>995</v>
      </c>
      <c r="C208" s="47">
        <v>247413.70399999997</v>
      </c>
      <c r="D208" s="47">
        <v>0</v>
      </c>
      <c r="E208" s="47">
        <v>707141.15579999995</v>
      </c>
      <c r="F208" s="376">
        <v>-459727.45179999998</v>
      </c>
      <c r="G208" s="129"/>
      <c r="H208" s="119"/>
      <c r="I208" s="119"/>
      <c r="J208" s="119"/>
      <c r="K208" s="119"/>
      <c r="L208" s="119"/>
    </row>
    <row r="209" spans="1:12" s="51" customFormat="1" x14ac:dyDescent="0.25">
      <c r="A209" s="15">
        <v>636</v>
      </c>
      <c r="B209" s="40" t="s">
        <v>996</v>
      </c>
      <c r="C209" s="47">
        <v>463602.6062000001</v>
      </c>
      <c r="D209" s="47">
        <v>0</v>
      </c>
      <c r="E209" s="47">
        <v>130339.3278</v>
      </c>
      <c r="F209" s="376">
        <v>333263.27840000007</v>
      </c>
      <c r="G209" s="129"/>
      <c r="H209" s="119"/>
      <c r="I209" s="119"/>
      <c r="J209" s="119"/>
      <c r="K209" s="119"/>
      <c r="L209" s="119"/>
    </row>
    <row r="210" spans="1:12" s="51" customFormat="1" x14ac:dyDescent="0.25">
      <c r="A210" s="15">
        <v>638</v>
      </c>
      <c r="B210" s="40" t="s">
        <v>997</v>
      </c>
      <c r="C210" s="47">
        <v>1057022.8848000001</v>
      </c>
      <c r="D210" s="47">
        <v>0</v>
      </c>
      <c r="E210" s="47">
        <v>1242538.4494799997</v>
      </c>
      <c r="F210" s="376">
        <v>-185515.5646799996</v>
      </c>
      <c r="G210" s="129"/>
      <c r="H210" s="119"/>
      <c r="I210" s="119"/>
      <c r="J210" s="119"/>
      <c r="K210" s="119"/>
      <c r="L210" s="119"/>
    </row>
    <row r="211" spans="1:12" s="51" customFormat="1" x14ac:dyDescent="0.25">
      <c r="A211" s="15">
        <v>678</v>
      </c>
      <c r="B211" s="40" t="s">
        <v>998</v>
      </c>
      <c r="C211" s="47">
        <v>250767.20299999998</v>
      </c>
      <c r="D211" s="47">
        <v>0</v>
      </c>
      <c r="E211" s="47">
        <v>608235.29195999994</v>
      </c>
      <c r="F211" s="376">
        <v>-357468.08895999996</v>
      </c>
      <c r="G211" s="129"/>
      <c r="H211" s="119"/>
      <c r="I211" s="119"/>
      <c r="J211" s="119"/>
      <c r="K211" s="119"/>
      <c r="L211" s="119"/>
    </row>
    <row r="212" spans="1:12" s="51" customFormat="1" x14ac:dyDescent="0.25">
      <c r="A212" s="15">
        <v>680</v>
      </c>
      <c r="B212" s="40" t="s">
        <v>999</v>
      </c>
      <c r="C212" s="47">
        <v>667793.4341999999</v>
      </c>
      <c r="D212" s="47">
        <v>0</v>
      </c>
      <c r="E212" s="47">
        <v>1952615.77996</v>
      </c>
      <c r="F212" s="376">
        <v>-1284822.3457599999</v>
      </c>
      <c r="G212" s="129"/>
      <c r="H212" s="119"/>
      <c r="I212" s="119"/>
      <c r="J212" s="119"/>
      <c r="K212" s="119"/>
      <c r="L212" s="119"/>
    </row>
    <row r="213" spans="1:12" s="51" customFormat="1" x14ac:dyDescent="0.25">
      <c r="A213" s="15">
        <v>681</v>
      </c>
      <c r="B213" s="40" t="s">
        <v>1000</v>
      </c>
      <c r="C213" s="47">
        <v>55146.428000000007</v>
      </c>
      <c r="D213" s="47">
        <v>0</v>
      </c>
      <c r="E213" s="47">
        <v>68560.423999999999</v>
      </c>
      <c r="F213" s="376">
        <v>-13413.995999999992</v>
      </c>
      <c r="G213" s="129"/>
      <c r="H213" s="119"/>
      <c r="I213" s="119"/>
      <c r="J213" s="119"/>
      <c r="K213" s="119"/>
      <c r="L213" s="119"/>
    </row>
    <row r="214" spans="1:12" s="51" customFormat="1" x14ac:dyDescent="0.25">
      <c r="A214" s="15">
        <v>683</v>
      </c>
      <c r="B214" s="40" t="s">
        <v>1001</v>
      </c>
      <c r="C214" s="47">
        <v>211643.04800000001</v>
      </c>
      <c r="D214" s="47">
        <v>0</v>
      </c>
      <c r="E214" s="47">
        <v>169910.61600000001</v>
      </c>
      <c r="F214" s="376">
        <v>41732.432000000001</v>
      </c>
      <c r="G214" s="129"/>
      <c r="H214" s="119"/>
      <c r="I214" s="119"/>
      <c r="J214" s="119"/>
      <c r="K214" s="119"/>
      <c r="L214" s="119"/>
    </row>
    <row r="215" spans="1:12" s="51" customFormat="1" x14ac:dyDescent="0.25">
      <c r="A215" s="15">
        <v>684</v>
      </c>
      <c r="B215" s="40" t="s">
        <v>1002</v>
      </c>
      <c r="C215" s="47">
        <v>934955.52120000008</v>
      </c>
      <c r="D215" s="47">
        <v>0</v>
      </c>
      <c r="E215" s="47">
        <v>4172375.7615919998</v>
      </c>
      <c r="F215" s="376">
        <v>-3237420.2403919995</v>
      </c>
      <c r="G215" s="129"/>
      <c r="H215" s="119"/>
      <c r="I215" s="119"/>
      <c r="J215" s="119"/>
      <c r="K215" s="119"/>
      <c r="L215" s="119"/>
    </row>
    <row r="216" spans="1:12" s="51" customFormat="1" x14ac:dyDescent="0.25">
      <c r="A216" s="15">
        <v>686</v>
      </c>
      <c r="B216" s="40" t="s">
        <v>1003</v>
      </c>
      <c r="C216" s="47">
        <v>76012.644</v>
      </c>
      <c r="D216" s="47">
        <v>0</v>
      </c>
      <c r="E216" s="47">
        <v>81527.286800000002</v>
      </c>
      <c r="F216" s="376">
        <v>-5514.6428000000014</v>
      </c>
      <c r="G216" s="129"/>
      <c r="H216" s="119"/>
      <c r="I216" s="119"/>
      <c r="J216" s="119"/>
      <c r="K216" s="119"/>
      <c r="L216" s="119"/>
    </row>
    <row r="217" spans="1:12" s="51" customFormat="1" x14ac:dyDescent="0.25">
      <c r="A217" s="15">
        <v>687</v>
      </c>
      <c r="B217" s="40" t="s">
        <v>1004</v>
      </c>
      <c r="C217" s="47">
        <v>207246.23819999999</v>
      </c>
      <c r="D217" s="47">
        <v>0</v>
      </c>
      <c r="E217" s="47">
        <v>19375.772000000001</v>
      </c>
      <c r="F217" s="376">
        <v>187870.4662</v>
      </c>
      <c r="G217" s="129"/>
      <c r="H217" s="119"/>
      <c r="I217" s="119"/>
      <c r="J217" s="119"/>
      <c r="K217" s="119"/>
      <c r="L217" s="119"/>
    </row>
    <row r="218" spans="1:12" s="51" customFormat="1" x14ac:dyDescent="0.25">
      <c r="A218" s="15">
        <v>689</v>
      </c>
      <c r="B218" s="40" t="s">
        <v>1005</v>
      </c>
      <c r="C218" s="47">
        <v>70050.868000000002</v>
      </c>
      <c r="D218" s="47">
        <v>0</v>
      </c>
      <c r="E218" s="47">
        <v>93003.705600000001</v>
      </c>
      <c r="F218" s="376">
        <v>-22952.837599999999</v>
      </c>
      <c r="G218" s="129"/>
      <c r="H218" s="119"/>
      <c r="I218" s="119"/>
      <c r="J218" s="119"/>
      <c r="K218" s="119"/>
      <c r="L218" s="119"/>
    </row>
    <row r="219" spans="1:12" s="51" customFormat="1" x14ac:dyDescent="0.25">
      <c r="A219" s="15">
        <v>691</v>
      </c>
      <c r="B219" s="40" t="s">
        <v>1006</v>
      </c>
      <c r="C219" s="47">
        <v>114764.18800000001</v>
      </c>
      <c r="D219" s="47">
        <v>0</v>
      </c>
      <c r="E219" s="47">
        <v>162532.91820000001</v>
      </c>
      <c r="F219" s="376">
        <v>-47768.730200000005</v>
      </c>
      <c r="G219" s="129"/>
      <c r="H219" s="119"/>
      <c r="I219" s="119"/>
      <c r="J219" s="119"/>
      <c r="K219" s="119"/>
      <c r="L219" s="119"/>
    </row>
    <row r="220" spans="1:12" s="51" customFormat="1" x14ac:dyDescent="0.25">
      <c r="A220" s="15">
        <v>694</v>
      </c>
      <c r="B220" s="40" t="s">
        <v>1007</v>
      </c>
      <c r="C220" s="47">
        <v>1200105.5088</v>
      </c>
      <c r="D220" s="47">
        <v>0</v>
      </c>
      <c r="E220" s="47">
        <v>651100.46139999991</v>
      </c>
      <c r="F220" s="376">
        <v>549005.04740000004</v>
      </c>
      <c r="G220" s="129"/>
      <c r="H220" s="119"/>
      <c r="I220" s="119"/>
      <c r="J220" s="119"/>
      <c r="K220" s="119"/>
      <c r="L220" s="119"/>
    </row>
    <row r="221" spans="1:12" s="51" customFormat="1" x14ac:dyDescent="0.25">
      <c r="A221" s="15">
        <v>697</v>
      </c>
      <c r="B221" s="40" t="s">
        <v>1008</v>
      </c>
      <c r="C221" s="47">
        <v>46203.764000000003</v>
      </c>
      <c r="D221" s="47">
        <v>0</v>
      </c>
      <c r="E221" s="47">
        <v>35770.656000000003</v>
      </c>
      <c r="F221" s="376">
        <v>10433.108</v>
      </c>
      <c r="G221" s="129"/>
      <c r="H221" s="119"/>
      <c r="I221" s="119"/>
      <c r="J221" s="119"/>
      <c r="K221" s="119"/>
      <c r="L221" s="119"/>
    </row>
    <row r="222" spans="1:12" s="51" customFormat="1" x14ac:dyDescent="0.25">
      <c r="A222" s="15">
        <v>698</v>
      </c>
      <c r="B222" s="40" t="s">
        <v>1009</v>
      </c>
      <c r="C222" s="47">
        <v>971098.78819999995</v>
      </c>
      <c r="D222" s="47">
        <v>0</v>
      </c>
      <c r="E222" s="47">
        <v>6977166.3125479994</v>
      </c>
      <c r="F222" s="376">
        <v>-6006067.5243479991</v>
      </c>
      <c r="G222" s="129"/>
      <c r="H222" s="119"/>
      <c r="I222" s="119"/>
      <c r="J222" s="119"/>
      <c r="K222" s="119"/>
      <c r="L222" s="119"/>
    </row>
    <row r="223" spans="1:12" s="51" customFormat="1" x14ac:dyDescent="0.25">
      <c r="A223" s="15">
        <v>700</v>
      </c>
      <c r="B223" s="40" t="s">
        <v>1010</v>
      </c>
      <c r="C223" s="47">
        <v>107311.96799999999</v>
      </c>
      <c r="D223" s="47">
        <v>0</v>
      </c>
      <c r="E223" s="47">
        <v>191253.77408000003</v>
      </c>
      <c r="F223" s="376">
        <v>-83941.806080000038</v>
      </c>
      <c r="G223" s="129"/>
      <c r="H223" s="119"/>
      <c r="I223" s="119"/>
      <c r="J223" s="119"/>
      <c r="K223" s="119"/>
      <c r="L223" s="119"/>
    </row>
    <row r="224" spans="1:12" s="51" customFormat="1" x14ac:dyDescent="0.25">
      <c r="A224" s="15">
        <v>702</v>
      </c>
      <c r="B224" s="40" t="s">
        <v>1011</v>
      </c>
      <c r="C224" s="47">
        <v>29808.880000000001</v>
      </c>
      <c r="D224" s="47">
        <v>0</v>
      </c>
      <c r="E224" s="47">
        <v>104927.25760000003</v>
      </c>
      <c r="F224" s="376">
        <v>-75118.377600000022</v>
      </c>
      <c r="G224" s="129"/>
      <c r="H224" s="119"/>
      <c r="I224" s="119"/>
      <c r="J224" s="119"/>
      <c r="K224" s="119"/>
      <c r="L224" s="119"/>
    </row>
    <row r="225" spans="1:12" s="51" customFormat="1" x14ac:dyDescent="0.25">
      <c r="A225" s="15">
        <v>704</v>
      </c>
      <c r="B225" s="40" t="s">
        <v>1012</v>
      </c>
      <c r="C225" s="47">
        <v>342876.6422</v>
      </c>
      <c r="D225" s="47">
        <v>0</v>
      </c>
      <c r="E225" s="47">
        <v>301218.73240000004</v>
      </c>
      <c r="F225" s="376">
        <v>41657.909799999965</v>
      </c>
      <c r="G225" s="129"/>
      <c r="H225" s="119"/>
      <c r="I225" s="119"/>
      <c r="J225" s="119"/>
      <c r="K225" s="119"/>
      <c r="L225" s="119"/>
    </row>
    <row r="226" spans="1:12" s="51" customFormat="1" x14ac:dyDescent="0.25">
      <c r="A226" s="15">
        <v>707</v>
      </c>
      <c r="B226" s="40" t="s">
        <v>1013</v>
      </c>
      <c r="C226" s="47">
        <v>19375.772000000001</v>
      </c>
      <c r="D226" s="47">
        <v>0</v>
      </c>
      <c r="E226" s="47">
        <v>32938.812400000003</v>
      </c>
      <c r="F226" s="376">
        <v>-13563.040400000002</v>
      </c>
      <c r="G226" s="129"/>
      <c r="H226" s="119"/>
      <c r="I226" s="119"/>
      <c r="J226" s="119"/>
      <c r="K226" s="119"/>
      <c r="L226" s="119"/>
    </row>
    <row r="227" spans="1:12" s="51" customFormat="1" x14ac:dyDescent="0.25">
      <c r="A227" s="15">
        <v>710</v>
      </c>
      <c r="B227" s="40" t="s">
        <v>1014</v>
      </c>
      <c r="C227" s="47">
        <v>469787.94879999995</v>
      </c>
      <c r="D227" s="47">
        <v>0</v>
      </c>
      <c r="E227" s="47">
        <v>1541880.7128839998</v>
      </c>
      <c r="F227" s="376">
        <v>-1072092.7640839999</v>
      </c>
      <c r="G227" s="129"/>
      <c r="H227" s="119"/>
      <c r="I227" s="119"/>
      <c r="J227" s="119"/>
      <c r="K227" s="119"/>
      <c r="L227" s="119"/>
    </row>
    <row r="228" spans="1:12" s="51" customFormat="1" x14ac:dyDescent="0.25">
      <c r="A228" s="15">
        <v>729</v>
      </c>
      <c r="B228" s="40" t="s">
        <v>1015</v>
      </c>
      <c r="C228" s="47">
        <v>165588.3284</v>
      </c>
      <c r="D228" s="47">
        <v>0</v>
      </c>
      <c r="E228" s="47">
        <v>236533.46279999998</v>
      </c>
      <c r="F228" s="376">
        <v>-70945.134399999981</v>
      </c>
      <c r="G228" s="129"/>
      <c r="H228" s="119"/>
      <c r="I228" s="119"/>
      <c r="J228" s="119"/>
      <c r="K228" s="119"/>
      <c r="L228" s="119"/>
    </row>
    <row r="229" spans="1:12" s="51" customFormat="1" x14ac:dyDescent="0.25">
      <c r="A229" s="15">
        <v>732</v>
      </c>
      <c r="B229" s="40" t="s">
        <v>1016</v>
      </c>
      <c r="C229" s="47">
        <v>34280.212</v>
      </c>
      <c r="D229" s="47">
        <v>0</v>
      </c>
      <c r="E229" s="47">
        <v>101469.42752</v>
      </c>
      <c r="F229" s="376">
        <v>-67189.215519999998</v>
      </c>
      <c r="G229" s="129"/>
      <c r="H229" s="119"/>
      <c r="I229" s="119"/>
      <c r="J229" s="119"/>
      <c r="K229" s="119"/>
      <c r="L229" s="119"/>
    </row>
    <row r="230" spans="1:12" s="51" customFormat="1" x14ac:dyDescent="0.25">
      <c r="A230" s="15">
        <v>734</v>
      </c>
      <c r="B230" s="40" t="s">
        <v>1017</v>
      </c>
      <c r="C230" s="47">
        <v>805212.37100000016</v>
      </c>
      <c r="D230" s="47">
        <v>0</v>
      </c>
      <c r="E230" s="47">
        <v>1289293.6777599999</v>
      </c>
      <c r="F230" s="376">
        <v>-484081.30675999972</v>
      </c>
      <c r="G230" s="129"/>
      <c r="H230" s="119"/>
      <c r="I230" s="119"/>
      <c r="J230" s="119"/>
      <c r="K230" s="119"/>
      <c r="L230" s="119"/>
    </row>
    <row r="231" spans="1:12" s="51" customFormat="1" x14ac:dyDescent="0.25">
      <c r="A231" s="15">
        <v>738</v>
      </c>
      <c r="B231" s="40" t="s">
        <v>1018</v>
      </c>
      <c r="C231" s="47">
        <v>196813.13020000001</v>
      </c>
      <c r="D231" s="47">
        <v>0</v>
      </c>
      <c r="E231" s="47">
        <v>257459.29655999999</v>
      </c>
      <c r="F231" s="376">
        <v>-60646.166359999974</v>
      </c>
      <c r="G231" s="129"/>
      <c r="H231" s="119"/>
      <c r="I231" s="119"/>
      <c r="J231" s="119"/>
      <c r="K231" s="119"/>
      <c r="L231" s="119"/>
    </row>
    <row r="232" spans="1:12" s="51" customFormat="1" x14ac:dyDescent="0.25">
      <c r="A232" s="15">
        <v>739</v>
      </c>
      <c r="B232" s="40" t="s">
        <v>1019</v>
      </c>
      <c r="C232" s="47">
        <v>144573.068</v>
      </c>
      <c r="D232" s="47">
        <v>0</v>
      </c>
      <c r="E232" s="47">
        <v>25218.312480000001</v>
      </c>
      <c r="F232" s="376">
        <v>119354.75552000001</v>
      </c>
      <c r="G232" s="129"/>
      <c r="H232" s="119"/>
      <c r="I232" s="119"/>
      <c r="J232" s="119"/>
      <c r="K232" s="119"/>
      <c r="L232" s="119"/>
    </row>
    <row r="233" spans="1:12" s="51" customFormat="1" x14ac:dyDescent="0.25">
      <c r="A233" s="15">
        <v>740</v>
      </c>
      <c r="B233" s="40" t="s">
        <v>1020</v>
      </c>
      <c r="C233" s="47">
        <v>485884.74400000012</v>
      </c>
      <c r="D233" s="47">
        <v>0</v>
      </c>
      <c r="E233" s="47">
        <v>604613.51303999999</v>
      </c>
      <c r="F233" s="376">
        <v>-118728.76903999987</v>
      </c>
      <c r="G233" s="129"/>
      <c r="H233" s="119"/>
      <c r="I233" s="119"/>
      <c r="J233" s="119"/>
      <c r="K233" s="119"/>
      <c r="L233" s="119"/>
    </row>
    <row r="234" spans="1:12" s="51" customFormat="1" x14ac:dyDescent="0.25">
      <c r="A234" s="15">
        <v>742</v>
      </c>
      <c r="B234" s="40" t="s">
        <v>1021</v>
      </c>
      <c r="C234" s="47">
        <v>11998.074199999999</v>
      </c>
      <c r="D234" s="47">
        <v>0</v>
      </c>
      <c r="E234" s="47">
        <v>11923.552000000001</v>
      </c>
      <c r="F234" s="376">
        <v>74.522199999997611</v>
      </c>
      <c r="G234" s="129"/>
      <c r="H234" s="119"/>
      <c r="I234" s="119"/>
      <c r="J234" s="119"/>
      <c r="K234" s="119"/>
      <c r="L234" s="119"/>
    </row>
    <row r="235" spans="1:12" s="51" customFormat="1" x14ac:dyDescent="0.25">
      <c r="A235" s="15">
        <v>743</v>
      </c>
      <c r="B235" s="40" t="s">
        <v>1022</v>
      </c>
      <c r="C235" s="47">
        <v>1147641.8800000001</v>
      </c>
      <c r="D235" s="47">
        <v>0</v>
      </c>
      <c r="E235" s="47">
        <v>1381477.63916</v>
      </c>
      <c r="F235" s="376">
        <v>-233835.7591599999</v>
      </c>
      <c r="G235" s="129"/>
      <c r="H235" s="119"/>
      <c r="I235" s="119"/>
      <c r="J235" s="119"/>
      <c r="K235" s="119"/>
      <c r="L235" s="119"/>
    </row>
    <row r="236" spans="1:12" s="51" customFormat="1" x14ac:dyDescent="0.25">
      <c r="A236" s="15">
        <v>746</v>
      </c>
      <c r="B236" s="40" t="s">
        <v>1023</v>
      </c>
      <c r="C236" s="47">
        <v>97102.426600000006</v>
      </c>
      <c r="D236" s="47">
        <v>0</v>
      </c>
      <c r="E236" s="47">
        <v>110367.37820000001</v>
      </c>
      <c r="F236" s="376">
        <v>-13264.9516</v>
      </c>
      <c r="G236" s="129"/>
      <c r="H236" s="119"/>
      <c r="I236" s="119"/>
      <c r="J236" s="119"/>
      <c r="K236" s="119"/>
      <c r="L236" s="119"/>
    </row>
    <row r="237" spans="1:12" s="51" customFormat="1" x14ac:dyDescent="0.25">
      <c r="A237" s="15">
        <v>747</v>
      </c>
      <c r="B237" s="40" t="s">
        <v>1024</v>
      </c>
      <c r="C237" s="47">
        <v>147703.00040000002</v>
      </c>
      <c r="D237" s="47">
        <v>0</v>
      </c>
      <c r="E237" s="47">
        <v>132724.03820000001</v>
      </c>
      <c r="F237" s="376">
        <v>14978.962200000009</v>
      </c>
      <c r="G237" s="129"/>
      <c r="H237" s="119"/>
      <c r="I237" s="119"/>
      <c r="J237" s="119"/>
      <c r="K237" s="119"/>
      <c r="L237" s="119"/>
    </row>
    <row r="238" spans="1:12" s="51" customFormat="1" x14ac:dyDescent="0.25">
      <c r="A238" s="15">
        <v>748</v>
      </c>
      <c r="B238" s="40" t="s">
        <v>1025</v>
      </c>
      <c r="C238" s="47">
        <v>448698.16620000009</v>
      </c>
      <c r="D238" s="47">
        <v>0</v>
      </c>
      <c r="E238" s="47">
        <v>73031.756000000008</v>
      </c>
      <c r="F238" s="376">
        <v>375666.4102000001</v>
      </c>
      <c r="G238" s="129"/>
      <c r="H238" s="119"/>
      <c r="I238" s="119"/>
      <c r="J238" s="119"/>
      <c r="K238" s="119"/>
      <c r="L238" s="119"/>
    </row>
    <row r="239" spans="1:12" s="51" customFormat="1" x14ac:dyDescent="0.25">
      <c r="A239" s="15">
        <v>749</v>
      </c>
      <c r="B239" s="40" t="s">
        <v>1026</v>
      </c>
      <c r="C239" s="47">
        <v>591929.83460000018</v>
      </c>
      <c r="D239" s="47">
        <v>0</v>
      </c>
      <c r="E239" s="47">
        <v>507163.81298799993</v>
      </c>
      <c r="F239" s="376">
        <v>84766.021612000244</v>
      </c>
      <c r="G239" s="129"/>
      <c r="H239" s="119"/>
      <c r="I239" s="119"/>
      <c r="J239" s="119"/>
      <c r="K239" s="119"/>
      <c r="L239" s="119"/>
    </row>
    <row r="240" spans="1:12" s="51" customFormat="1" x14ac:dyDescent="0.25">
      <c r="A240" s="15">
        <v>751</v>
      </c>
      <c r="B240" s="40" t="s">
        <v>1027</v>
      </c>
      <c r="C240" s="47">
        <v>62747.6924</v>
      </c>
      <c r="D240" s="47">
        <v>0</v>
      </c>
      <c r="E240" s="47">
        <v>71541.312000000005</v>
      </c>
      <c r="F240" s="376">
        <v>-8793.6196000000054</v>
      </c>
      <c r="G240" s="129"/>
      <c r="H240" s="119"/>
      <c r="I240" s="119"/>
      <c r="J240" s="119"/>
      <c r="K240" s="119"/>
      <c r="L240" s="119"/>
    </row>
    <row r="241" spans="1:12" s="51" customFormat="1" x14ac:dyDescent="0.25">
      <c r="A241" s="15">
        <v>753</v>
      </c>
      <c r="B241" s="40" t="s">
        <v>1028</v>
      </c>
      <c r="C241" s="47">
        <v>1262853.2011999998</v>
      </c>
      <c r="D241" s="47">
        <v>0</v>
      </c>
      <c r="E241" s="47">
        <v>1479857.3762679999</v>
      </c>
      <c r="F241" s="376">
        <v>-217004.1750680001</v>
      </c>
      <c r="G241" s="129"/>
      <c r="H241" s="119"/>
      <c r="I241" s="119"/>
      <c r="J241" s="119"/>
      <c r="K241" s="119"/>
      <c r="L241" s="119"/>
    </row>
    <row r="242" spans="1:12" s="51" customFormat="1" x14ac:dyDescent="0.25">
      <c r="A242" s="15">
        <v>755</v>
      </c>
      <c r="B242" s="40" t="s">
        <v>1029</v>
      </c>
      <c r="C242" s="47">
        <v>302634.65419999999</v>
      </c>
      <c r="D242" s="47">
        <v>0</v>
      </c>
      <c r="E242" s="47">
        <v>1409602.3174400001</v>
      </c>
      <c r="F242" s="376">
        <v>-1106967.6632400001</v>
      </c>
      <c r="G242" s="130"/>
      <c r="H242" s="119"/>
      <c r="I242" s="119"/>
      <c r="J242" s="119"/>
      <c r="K242" s="119"/>
      <c r="L242" s="119"/>
    </row>
    <row r="243" spans="1:12" s="51" customFormat="1" x14ac:dyDescent="0.25">
      <c r="A243" s="15">
        <v>758</v>
      </c>
      <c r="B243" s="40" t="s">
        <v>1030</v>
      </c>
      <c r="C243" s="47">
        <v>52463.628800000006</v>
      </c>
      <c r="D243" s="47">
        <v>0</v>
      </c>
      <c r="E243" s="47">
        <v>189241.67468000003</v>
      </c>
      <c r="F243" s="376">
        <v>-136778.04588000002</v>
      </c>
      <c r="G243" s="129"/>
      <c r="H243" s="119"/>
      <c r="I243" s="119"/>
      <c r="J243" s="119"/>
      <c r="K243" s="119"/>
      <c r="L243" s="119"/>
    </row>
    <row r="244" spans="1:12" s="51" customFormat="1" x14ac:dyDescent="0.25">
      <c r="A244" s="15">
        <v>759</v>
      </c>
      <c r="B244" s="40" t="s">
        <v>1031</v>
      </c>
      <c r="C244" s="47">
        <v>377156.85420000006</v>
      </c>
      <c r="D244" s="47">
        <v>0</v>
      </c>
      <c r="E244" s="47">
        <v>23847.104000000003</v>
      </c>
      <c r="F244" s="376">
        <v>353309.75020000007</v>
      </c>
      <c r="G244" s="129"/>
      <c r="H244" s="119"/>
      <c r="I244" s="119"/>
      <c r="J244" s="119"/>
      <c r="K244" s="119"/>
      <c r="L244" s="119"/>
    </row>
    <row r="245" spans="1:12" s="51" customFormat="1" x14ac:dyDescent="0.25">
      <c r="A245" s="15">
        <v>761</v>
      </c>
      <c r="B245" s="40" t="s">
        <v>1032</v>
      </c>
      <c r="C245" s="47">
        <v>533802.51860000007</v>
      </c>
      <c r="D245" s="47">
        <v>0</v>
      </c>
      <c r="E245" s="47">
        <v>194666.89084000001</v>
      </c>
      <c r="F245" s="376">
        <v>339135.62776000006</v>
      </c>
      <c r="G245" s="129"/>
      <c r="H245" s="119"/>
      <c r="I245" s="119"/>
      <c r="J245" s="119"/>
      <c r="K245" s="119"/>
      <c r="L245" s="119"/>
    </row>
    <row r="246" spans="1:12" s="51" customFormat="1" x14ac:dyDescent="0.25">
      <c r="A246" s="15">
        <v>762</v>
      </c>
      <c r="B246" s="40" t="s">
        <v>1033</v>
      </c>
      <c r="C246" s="47">
        <v>125197.296</v>
      </c>
      <c r="D246" s="47">
        <v>0</v>
      </c>
      <c r="E246" s="47">
        <v>93257.081080000004</v>
      </c>
      <c r="F246" s="376">
        <v>31940.214919999999</v>
      </c>
      <c r="G246" s="129"/>
      <c r="H246" s="119"/>
      <c r="I246" s="119"/>
      <c r="J246" s="119"/>
      <c r="K246" s="119"/>
      <c r="L246" s="119"/>
    </row>
    <row r="247" spans="1:12" s="51" customFormat="1" x14ac:dyDescent="0.25">
      <c r="A247" s="15">
        <v>765</v>
      </c>
      <c r="B247" s="40" t="s">
        <v>1034</v>
      </c>
      <c r="C247" s="47">
        <v>187795.94400000002</v>
      </c>
      <c r="D247" s="47">
        <v>0</v>
      </c>
      <c r="E247" s="47">
        <v>226249.39919999999</v>
      </c>
      <c r="F247" s="376">
        <v>-38453.455199999968</v>
      </c>
      <c r="G247" s="129"/>
      <c r="H247" s="119"/>
      <c r="I247" s="119"/>
      <c r="J247" s="119"/>
      <c r="K247" s="119"/>
      <c r="L247" s="119"/>
    </row>
    <row r="248" spans="1:12" s="51" customFormat="1" x14ac:dyDescent="0.25">
      <c r="A248" s="15">
        <v>768</v>
      </c>
      <c r="B248" s="40" t="s">
        <v>1035</v>
      </c>
      <c r="C248" s="47">
        <v>150609.36619999999</v>
      </c>
      <c r="D248" s="47">
        <v>0</v>
      </c>
      <c r="E248" s="47">
        <v>98518.348400000003</v>
      </c>
      <c r="F248" s="376">
        <v>52091.017799999987</v>
      </c>
      <c r="G248" s="129"/>
      <c r="H248" s="119"/>
      <c r="I248" s="119"/>
      <c r="J248" s="119"/>
      <c r="K248" s="119"/>
      <c r="L248" s="119"/>
    </row>
    <row r="249" spans="1:12" s="51" customFormat="1" x14ac:dyDescent="0.25">
      <c r="A249" s="15">
        <v>777</v>
      </c>
      <c r="B249" s="40" t="s">
        <v>1036</v>
      </c>
      <c r="C249" s="47">
        <v>178853.28</v>
      </c>
      <c r="D249" s="47">
        <v>0</v>
      </c>
      <c r="E249" s="47">
        <v>126315.12900000002</v>
      </c>
      <c r="F249" s="376">
        <v>52538.150999999983</v>
      </c>
      <c r="G249" s="129"/>
      <c r="H249" s="119"/>
      <c r="I249" s="119"/>
      <c r="J249" s="119"/>
      <c r="K249" s="119"/>
      <c r="L249" s="119"/>
    </row>
    <row r="250" spans="1:12" s="51" customFormat="1" x14ac:dyDescent="0.25">
      <c r="A250" s="15">
        <v>778</v>
      </c>
      <c r="B250" s="40" t="s">
        <v>1037</v>
      </c>
      <c r="C250" s="47">
        <v>259337.25599999996</v>
      </c>
      <c r="D250" s="47">
        <v>0</v>
      </c>
      <c r="E250" s="47">
        <v>141528.09090800001</v>
      </c>
      <c r="F250" s="376">
        <v>117809.16509199995</v>
      </c>
      <c r="G250" s="129"/>
      <c r="H250" s="119"/>
      <c r="I250" s="119"/>
      <c r="J250" s="119"/>
      <c r="K250" s="119"/>
      <c r="L250" s="119"/>
    </row>
    <row r="251" spans="1:12" s="51" customFormat="1" x14ac:dyDescent="0.25">
      <c r="A251" s="15">
        <v>781</v>
      </c>
      <c r="B251" s="40" t="s">
        <v>1038</v>
      </c>
      <c r="C251" s="47">
        <v>70050.868000000002</v>
      </c>
      <c r="D251" s="47">
        <v>0</v>
      </c>
      <c r="E251" s="47">
        <v>119295.13776</v>
      </c>
      <c r="F251" s="376">
        <v>-49244.269759999996</v>
      </c>
      <c r="G251" s="129"/>
      <c r="H251" s="119"/>
      <c r="I251" s="119"/>
      <c r="J251" s="119"/>
      <c r="K251" s="119"/>
      <c r="L251" s="119"/>
    </row>
    <row r="252" spans="1:12" s="51" customFormat="1" x14ac:dyDescent="0.25">
      <c r="A252" s="15">
        <v>783</v>
      </c>
      <c r="B252" s="40" t="s">
        <v>1039</v>
      </c>
      <c r="C252" s="47">
        <v>99934.270199999999</v>
      </c>
      <c r="D252" s="47">
        <v>0</v>
      </c>
      <c r="E252" s="47">
        <v>177124.36496000001</v>
      </c>
      <c r="F252" s="376">
        <v>-77190.094760000007</v>
      </c>
      <c r="G252" s="129"/>
      <c r="H252" s="119"/>
      <c r="I252" s="119"/>
      <c r="J252" s="119"/>
      <c r="K252" s="119"/>
      <c r="L252" s="119"/>
    </row>
    <row r="253" spans="1:12" s="51" customFormat="1" x14ac:dyDescent="0.25">
      <c r="A253" s="15">
        <v>785</v>
      </c>
      <c r="B253" s="40" t="s">
        <v>1040</v>
      </c>
      <c r="C253" s="47">
        <v>23847.104000000003</v>
      </c>
      <c r="D253" s="47">
        <v>0</v>
      </c>
      <c r="E253" s="47">
        <v>62673.1702</v>
      </c>
      <c r="F253" s="376">
        <v>-38826.066200000001</v>
      </c>
      <c r="G253" s="129"/>
      <c r="H253" s="119"/>
      <c r="I253" s="119"/>
      <c r="J253" s="119"/>
      <c r="K253" s="119"/>
      <c r="L253" s="119"/>
    </row>
    <row r="254" spans="1:12" s="51" customFormat="1" x14ac:dyDescent="0.25">
      <c r="A254" s="15">
        <v>790</v>
      </c>
      <c r="B254" s="40" t="s">
        <v>1041</v>
      </c>
      <c r="C254" s="47">
        <v>683070.4852</v>
      </c>
      <c r="D254" s="47">
        <v>0</v>
      </c>
      <c r="E254" s="47">
        <v>392970.46504000004</v>
      </c>
      <c r="F254" s="376">
        <v>290100.02015999996</v>
      </c>
      <c r="G254" s="129"/>
      <c r="H254" s="119"/>
      <c r="I254" s="119"/>
      <c r="J254" s="119"/>
      <c r="K254" s="119"/>
      <c r="L254" s="119"/>
    </row>
    <row r="255" spans="1:12" s="51" customFormat="1" x14ac:dyDescent="0.25">
      <c r="A255" s="15">
        <v>791</v>
      </c>
      <c r="B255" s="40" t="s">
        <v>1042</v>
      </c>
      <c r="C255" s="47">
        <v>188019.51060000001</v>
      </c>
      <c r="D255" s="47">
        <v>0</v>
      </c>
      <c r="E255" s="47">
        <v>243940.96948</v>
      </c>
      <c r="F255" s="376">
        <v>-55921.458879999991</v>
      </c>
      <c r="G255" s="129"/>
      <c r="H255" s="119"/>
      <c r="I255" s="119"/>
      <c r="J255" s="119"/>
      <c r="K255" s="119"/>
      <c r="L255" s="119"/>
    </row>
    <row r="256" spans="1:12" s="51" customFormat="1" x14ac:dyDescent="0.25">
      <c r="A256" s="15">
        <v>831</v>
      </c>
      <c r="B256" s="40" t="s">
        <v>1043</v>
      </c>
      <c r="C256" s="47">
        <v>176021.43640000001</v>
      </c>
      <c r="D256" s="47">
        <v>0</v>
      </c>
      <c r="E256" s="47">
        <v>367081.45276000001</v>
      </c>
      <c r="F256" s="376">
        <v>-191060.01636000001</v>
      </c>
      <c r="G256" s="129"/>
      <c r="H256" s="119"/>
      <c r="I256" s="119"/>
      <c r="J256" s="119"/>
      <c r="K256" s="119"/>
      <c r="L256" s="119"/>
    </row>
    <row r="257" spans="1:12" s="51" customFormat="1" x14ac:dyDescent="0.25">
      <c r="A257" s="15">
        <v>832</v>
      </c>
      <c r="B257" s="40" t="s">
        <v>1044</v>
      </c>
      <c r="C257" s="47">
        <v>14904.44</v>
      </c>
      <c r="D257" s="47">
        <v>0</v>
      </c>
      <c r="E257" s="47">
        <v>55146.428</v>
      </c>
      <c r="F257" s="376">
        <v>-40241.987999999998</v>
      </c>
      <c r="G257" s="129"/>
      <c r="H257" s="119"/>
      <c r="I257" s="119"/>
      <c r="J257" s="119"/>
      <c r="K257" s="119"/>
      <c r="L257" s="119"/>
    </row>
    <row r="258" spans="1:12" s="51" customFormat="1" x14ac:dyDescent="0.25">
      <c r="A258" s="15">
        <v>833</v>
      </c>
      <c r="B258" s="40" t="s">
        <v>1045</v>
      </c>
      <c r="C258" s="47">
        <v>183399.13420000003</v>
      </c>
      <c r="D258" s="47">
        <v>0</v>
      </c>
      <c r="E258" s="47">
        <v>16469.406200000001</v>
      </c>
      <c r="F258" s="376">
        <v>166929.72800000003</v>
      </c>
      <c r="G258" s="129"/>
      <c r="H258" s="119"/>
      <c r="I258" s="119"/>
      <c r="J258" s="119"/>
      <c r="K258" s="119"/>
      <c r="L258" s="119"/>
    </row>
    <row r="259" spans="1:12" s="51" customFormat="1" x14ac:dyDescent="0.25">
      <c r="A259" s="15">
        <v>834</v>
      </c>
      <c r="B259" s="40" t="s">
        <v>1046</v>
      </c>
      <c r="C259" s="47">
        <v>74745.766600000003</v>
      </c>
      <c r="D259" s="47">
        <v>0</v>
      </c>
      <c r="E259" s="47">
        <v>500282.43304000003</v>
      </c>
      <c r="F259" s="376">
        <v>-425536.66644000006</v>
      </c>
      <c r="G259" s="129"/>
      <c r="H259" s="119"/>
      <c r="I259" s="119"/>
      <c r="J259" s="119"/>
      <c r="K259" s="119"/>
      <c r="L259" s="119"/>
    </row>
    <row r="260" spans="1:12" s="51" customFormat="1" x14ac:dyDescent="0.25">
      <c r="A260" s="15">
        <v>837</v>
      </c>
      <c r="B260" s="40" t="s">
        <v>1047</v>
      </c>
      <c r="C260" s="47">
        <v>5208878.2134000007</v>
      </c>
      <c r="D260" s="47">
        <v>0</v>
      </c>
      <c r="E260" s="47">
        <v>16143335.804343993</v>
      </c>
      <c r="F260" s="376">
        <v>-10934457.590943992</v>
      </c>
      <c r="G260" s="129"/>
      <c r="H260" s="119"/>
      <c r="I260" s="119"/>
      <c r="J260" s="119"/>
      <c r="K260" s="119"/>
      <c r="L260" s="119"/>
    </row>
    <row r="261" spans="1:12" s="51" customFormat="1" x14ac:dyDescent="0.25">
      <c r="A261" s="15">
        <v>844</v>
      </c>
      <c r="B261" s="40" t="s">
        <v>1048</v>
      </c>
      <c r="C261" s="47">
        <v>11998.074199999999</v>
      </c>
      <c r="D261" s="47">
        <v>0</v>
      </c>
      <c r="E261" s="47">
        <v>86445.752000000008</v>
      </c>
      <c r="F261" s="376">
        <v>-74447.677800000005</v>
      </c>
      <c r="G261" s="129"/>
      <c r="H261" s="119"/>
      <c r="I261" s="119"/>
      <c r="J261" s="119"/>
      <c r="K261" s="119"/>
      <c r="L261" s="119"/>
    </row>
    <row r="262" spans="1:12" s="51" customFormat="1" x14ac:dyDescent="0.25">
      <c r="A262" s="15">
        <v>845</v>
      </c>
      <c r="B262" s="40" t="s">
        <v>1049</v>
      </c>
      <c r="C262" s="47">
        <v>68560.423999999999</v>
      </c>
      <c r="D262" s="47">
        <v>0</v>
      </c>
      <c r="E262" s="47">
        <v>70185.007960000003</v>
      </c>
      <c r="F262" s="376">
        <v>-1624.5839600000036</v>
      </c>
      <c r="G262" s="129"/>
      <c r="H262" s="119"/>
      <c r="I262" s="119"/>
      <c r="J262" s="119"/>
      <c r="K262" s="119"/>
      <c r="L262" s="119"/>
    </row>
    <row r="263" spans="1:12" s="51" customFormat="1" x14ac:dyDescent="0.25">
      <c r="A263" s="15">
        <v>846</v>
      </c>
      <c r="B263" s="40" t="s">
        <v>1050</v>
      </c>
      <c r="C263" s="47">
        <v>159477.508</v>
      </c>
      <c r="D263" s="47">
        <v>0</v>
      </c>
      <c r="E263" s="47">
        <v>224758.9552</v>
      </c>
      <c r="F263" s="376">
        <v>-65281.447199999995</v>
      </c>
      <c r="G263" s="129"/>
      <c r="H263" s="119"/>
      <c r="I263" s="119"/>
      <c r="J263" s="119"/>
      <c r="K263" s="119"/>
      <c r="L263" s="119"/>
    </row>
    <row r="264" spans="1:12" s="51" customFormat="1" x14ac:dyDescent="0.25">
      <c r="A264" s="15">
        <v>848</v>
      </c>
      <c r="B264" s="40" t="s">
        <v>1051</v>
      </c>
      <c r="C264" s="47">
        <v>280203.47200000001</v>
      </c>
      <c r="D264" s="47">
        <v>0</v>
      </c>
      <c r="E264" s="47">
        <v>172056.85536000002</v>
      </c>
      <c r="F264" s="376">
        <v>108146.61663999999</v>
      </c>
      <c r="G264" s="129"/>
      <c r="H264" s="119"/>
      <c r="I264" s="119"/>
      <c r="J264" s="119"/>
      <c r="K264" s="119"/>
      <c r="L264" s="119"/>
    </row>
    <row r="265" spans="1:12" s="51" customFormat="1" x14ac:dyDescent="0.25">
      <c r="A265" s="15">
        <v>849</v>
      </c>
      <c r="B265" s="40" t="s">
        <v>1052</v>
      </c>
      <c r="C265" s="47">
        <v>314483.68400000007</v>
      </c>
      <c r="D265" s="47">
        <v>0</v>
      </c>
      <c r="E265" s="47">
        <v>11923.552000000001</v>
      </c>
      <c r="F265" s="376">
        <v>302560.13200000004</v>
      </c>
      <c r="G265" s="129"/>
      <c r="H265" s="119"/>
      <c r="I265" s="119"/>
      <c r="J265" s="119"/>
      <c r="K265" s="119"/>
      <c r="L265" s="119"/>
    </row>
    <row r="266" spans="1:12" s="51" customFormat="1" x14ac:dyDescent="0.25">
      <c r="A266" s="15">
        <v>850</v>
      </c>
      <c r="B266" s="40" t="s">
        <v>1053</v>
      </c>
      <c r="C266" s="47">
        <v>320669.02659999998</v>
      </c>
      <c r="D266" s="47">
        <v>0</v>
      </c>
      <c r="E266" s="47">
        <v>145348.09888000001</v>
      </c>
      <c r="F266" s="376">
        <v>175320.92771999998</v>
      </c>
      <c r="G266" s="129"/>
      <c r="H266" s="119"/>
      <c r="I266" s="119"/>
      <c r="J266" s="119"/>
      <c r="K266" s="119"/>
      <c r="L266" s="119"/>
    </row>
    <row r="267" spans="1:12" s="51" customFormat="1" x14ac:dyDescent="0.25">
      <c r="A267" s="15">
        <v>851</v>
      </c>
      <c r="B267" s="40" t="s">
        <v>1054</v>
      </c>
      <c r="C267" s="47">
        <v>420305.20799999998</v>
      </c>
      <c r="D267" s="47">
        <v>0</v>
      </c>
      <c r="E267" s="47">
        <v>308879.61456000002</v>
      </c>
      <c r="F267" s="376">
        <v>111425.59343999997</v>
      </c>
      <c r="G267" s="129"/>
      <c r="H267" s="119"/>
      <c r="I267" s="119"/>
      <c r="J267" s="119"/>
      <c r="K267" s="119"/>
      <c r="L267" s="119"/>
    </row>
    <row r="268" spans="1:12" s="51" customFormat="1" x14ac:dyDescent="0.25">
      <c r="A268" s="15">
        <v>853</v>
      </c>
      <c r="B268" s="40" t="s">
        <v>1055</v>
      </c>
      <c r="C268" s="47">
        <v>7235062.3092000028</v>
      </c>
      <c r="D268" s="47">
        <v>0</v>
      </c>
      <c r="E268" s="47">
        <v>9870355.0971440058</v>
      </c>
      <c r="F268" s="376">
        <v>-2635292.787944003</v>
      </c>
      <c r="G268" s="129"/>
      <c r="H268" s="119"/>
      <c r="I268" s="119"/>
      <c r="J268" s="119"/>
      <c r="K268" s="119"/>
      <c r="L268" s="119"/>
    </row>
    <row r="269" spans="1:12" s="51" customFormat="1" x14ac:dyDescent="0.25">
      <c r="A269" s="15">
        <v>854</v>
      </c>
      <c r="B269" s="40" t="s">
        <v>1056</v>
      </c>
      <c r="C269" s="47">
        <v>11923.552000000001</v>
      </c>
      <c r="D269" s="47">
        <v>0</v>
      </c>
      <c r="E269" s="47">
        <v>85029.830199999997</v>
      </c>
      <c r="F269" s="376">
        <v>-73106.278200000001</v>
      </c>
      <c r="G269" s="129"/>
      <c r="H269" s="119"/>
      <c r="I269" s="119"/>
      <c r="J269" s="119"/>
      <c r="K269" s="119"/>
      <c r="L269" s="119"/>
    </row>
    <row r="270" spans="1:12" s="51" customFormat="1" x14ac:dyDescent="0.25">
      <c r="A270" s="15">
        <v>857</v>
      </c>
      <c r="B270" s="40" t="s">
        <v>1057</v>
      </c>
      <c r="C270" s="47">
        <v>1024084.0724000002</v>
      </c>
      <c r="D270" s="47">
        <v>0</v>
      </c>
      <c r="E270" s="47">
        <v>102199.74508000001</v>
      </c>
      <c r="F270" s="376">
        <v>921884.32732000016</v>
      </c>
      <c r="G270" s="129"/>
      <c r="H270" s="119"/>
      <c r="I270" s="119"/>
      <c r="J270" s="119"/>
      <c r="K270" s="119"/>
      <c r="L270" s="119"/>
    </row>
    <row r="271" spans="1:12" s="51" customFormat="1" x14ac:dyDescent="0.25">
      <c r="A271" s="15">
        <v>858</v>
      </c>
      <c r="B271" s="40" t="s">
        <v>1058</v>
      </c>
      <c r="C271" s="47">
        <v>3679161.014</v>
      </c>
      <c r="D271" s="47">
        <v>0</v>
      </c>
      <c r="E271" s="47">
        <v>1433921.8921880003</v>
      </c>
      <c r="F271" s="376">
        <v>2245239.1218119999</v>
      </c>
      <c r="G271" s="129"/>
      <c r="H271" s="119"/>
      <c r="I271" s="119"/>
      <c r="J271" s="119"/>
      <c r="K271" s="119"/>
      <c r="L271" s="119"/>
    </row>
    <row r="272" spans="1:12" s="51" customFormat="1" x14ac:dyDescent="0.25">
      <c r="A272" s="15">
        <v>859</v>
      </c>
      <c r="B272" s="40" t="s">
        <v>1059</v>
      </c>
      <c r="C272" s="47">
        <v>211792.09240000002</v>
      </c>
      <c r="D272" s="47">
        <v>0</v>
      </c>
      <c r="E272" s="47">
        <v>199153.12728000002</v>
      </c>
      <c r="F272" s="376">
        <v>12638.965120000008</v>
      </c>
      <c r="G272" s="129"/>
      <c r="H272" s="119"/>
      <c r="I272" s="119"/>
      <c r="J272" s="119"/>
      <c r="K272" s="119"/>
      <c r="L272" s="119"/>
    </row>
    <row r="273" spans="1:12" s="51" customFormat="1" x14ac:dyDescent="0.25">
      <c r="A273" s="15">
        <v>886</v>
      </c>
      <c r="B273" s="40" t="s">
        <v>1060</v>
      </c>
      <c r="C273" s="47">
        <v>751407.34260000021</v>
      </c>
      <c r="D273" s="47">
        <v>0</v>
      </c>
      <c r="E273" s="47">
        <v>620056.00332400005</v>
      </c>
      <c r="F273" s="376">
        <v>131351.33927600016</v>
      </c>
      <c r="G273" s="129"/>
      <c r="H273" s="119"/>
      <c r="I273" s="119"/>
      <c r="J273" s="119"/>
      <c r="K273" s="119"/>
      <c r="L273" s="119"/>
    </row>
    <row r="274" spans="1:12" s="51" customFormat="1" x14ac:dyDescent="0.25">
      <c r="A274" s="15">
        <v>887</v>
      </c>
      <c r="B274" s="40" t="s">
        <v>1061</v>
      </c>
      <c r="C274" s="47">
        <v>651398.55020000006</v>
      </c>
      <c r="D274" s="47">
        <v>0</v>
      </c>
      <c r="E274" s="47">
        <v>349047.08035999996</v>
      </c>
      <c r="F274" s="376">
        <v>302351.46984000009</v>
      </c>
      <c r="G274" s="129"/>
      <c r="H274" s="119"/>
      <c r="I274" s="119"/>
      <c r="J274" s="119"/>
      <c r="K274" s="119"/>
      <c r="L274" s="119"/>
    </row>
    <row r="275" spans="1:12" s="51" customFormat="1" x14ac:dyDescent="0.25">
      <c r="A275" s="15">
        <v>889</v>
      </c>
      <c r="B275" s="40" t="s">
        <v>1062</v>
      </c>
      <c r="C275" s="47">
        <v>229826.46479999999</v>
      </c>
      <c r="D275" s="47">
        <v>0</v>
      </c>
      <c r="E275" s="47">
        <v>56070.503280000004</v>
      </c>
      <c r="F275" s="376">
        <v>173755.96151999998</v>
      </c>
      <c r="G275" s="129"/>
      <c r="H275" s="119"/>
      <c r="I275" s="119"/>
      <c r="J275" s="119"/>
      <c r="K275" s="119"/>
      <c r="L275" s="119"/>
    </row>
    <row r="276" spans="1:12" s="51" customFormat="1" x14ac:dyDescent="0.25">
      <c r="A276" s="15">
        <v>890</v>
      </c>
      <c r="B276" s="40" t="s">
        <v>1063</v>
      </c>
      <c r="C276" s="47">
        <v>77503.088000000003</v>
      </c>
      <c r="D276" s="47">
        <v>0</v>
      </c>
      <c r="E276" s="47">
        <v>14904.44</v>
      </c>
      <c r="F276" s="376">
        <v>62598.648000000001</v>
      </c>
      <c r="G276" s="129"/>
      <c r="H276" s="119"/>
      <c r="I276" s="119"/>
      <c r="J276" s="119"/>
      <c r="K276" s="119"/>
      <c r="L276" s="119"/>
    </row>
    <row r="277" spans="1:12" s="51" customFormat="1" x14ac:dyDescent="0.25">
      <c r="A277" s="15">
        <v>892</v>
      </c>
      <c r="B277" s="40" t="s">
        <v>1064</v>
      </c>
      <c r="C277" s="47">
        <v>76087.166200000007</v>
      </c>
      <c r="D277" s="47">
        <v>0</v>
      </c>
      <c r="E277" s="47">
        <v>62151.514800000004</v>
      </c>
      <c r="F277" s="376">
        <v>13935.651400000002</v>
      </c>
      <c r="G277" s="129"/>
      <c r="H277" s="119"/>
      <c r="I277" s="119"/>
      <c r="J277" s="119"/>
      <c r="K277" s="119"/>
      <c r="L277" s="119"/>
    </row>
    <row r="278" spans="1:12" s="51" customFormat="1" x14ac:dyDescent="0.25">
      <c r="A278" s="15">
        <v>893</v>
      </c>
      <c r="B278" s="40" t="s">
        <v>1065</v>
      </c>
      <c r="C278" s="47">
        <v>147553.95600000001</v>
      </c>
      <c r="D278" s="47">
        <v>0</v>
      </c>
      <c r="E278" s="47">
        <v>254865.92400000003</v>
      </c>
      <c r="F278" s="376">
        <v>-107311.96800000002</v>
      </c>
      <c r="G278" s="129"/>
      <c r="H278" s="119"/>
      <c r="I278" s="119"/>
      <c r="J278" s="119"/>
      <c r="K278" s="119"/>
      <c r="L278" s="119"/>
    </row>
    <row r="279" spans="1:12" s="51" customFormat="1" x14ac:dyDescent="0.25">
      <c r="A279" s="15">
        <v>895</v>
      </c>
      <c r="B279" s="40" t="s">
        <v>1066</v>
      </c>
      <c r="C279" s="47">
        <v>314558.20620000007</v>
      </c>
      <c r="D279" s="47">
        <v>0</v>
      </c>
      <c r="E279" s="47">
        <v>229528.37600000002</v>
      </c>
      <c r="F279" s="376">
        <v>85029.830200000055</v>
      </c>
      <c r="G279" s="129"/>
      <c r="H279" s="119"/>
      <c r="I279" s="119"/>
      <c r="J279" s="119"/>
      <c r="K279" s="119"/>
      <c r="L279" s="119"/>
    </row>
    <row r="280" spans="1:12" s="51" customFormat="1" x14ac:dyDescent="0.25">
      <c r="A280" s="15">
        <v>905</v>
      </c>
      <c r="B280" s="40" t="s">
        <v>1067</v>
      </c>
      <c r="C280" s="47">
        <v>1393714.1843999994</v>
      </c>
      <c r="D280" s="47">
        <v>0</v>
      </c>
      <c r="E280" s="47">
        <v>7141454.9737799997</v>
      </c>
      <c r="F280" s="376">
        <v>-5747740.78938</v>
      </c>
      <c r="G280" s="129"/>
      <c r="H280" s="119"/>
      <c r="I280" s="119"/>
      <c r="J280" s="119"/>
      <c r="K280" s="119"/>
      <c r="L280" s="119"/>
    </row>
    <row r="281" spans="1:12" s="51" customFormat="1" x14ac:dyDescent="0.25">
      <c r="A281" s="15">
        <v>908</v>
      </c>
      <c r="B281" s="40" t="s">
        <v>1068</v>
      </c>
      <c r="C281" s="47">
        <v>503919.11640000006</v>
      </c>
      <c r="D281" s="47">
        <v>0</v>
      </c>
      <c r="E281" s="47">
        <v>733462.39684000006</v>
      </c>
      <c r="F281" s="376">
        <v>-229543.28044</v>
      </c>
      <c r="G281" s="129"/>
      <c r="H281" s="119"/>
      <c r="I281" s="119"/>
      <c r="J281" s="119"/>
      <c r="K281" s="119"/>
      <c r="L281" s="119"/>
    </row>
    <row r="282" spans="1:12" s="51" customFormat="1" x14ac:dyDescent="0.25">
      <c r="A282" s="15">
        <v>915</v>
      </c>
      <c r="B282" s="40" t="s">
        <v>1069</v>
      </c>
      <c r="C282" s="47">
        <v>508315.92619999999</v>
      </c>
      <c r="D282" s="47">
        <v>0</v>
      </c>
      <c r="E282" s="47">
        <v>290249.06456000003</v>
      </c>
      <c r="F282" s="376">
        <v>218066.86163999996</v>
      </c>
      <c r="G282" s="129"/>
      <c r="H282" s="119"/>
      <c r="I282" s="119"/>
      <c r="J282" s="119"/>
      <c r="K282" s="119"/>
      <c r="L282" s="119"/>
    </row>
    <row r="283" spans="1:12" s="51" customFormat="1" x14ac:dyDescent="0.25">
      <c r="A283" s="15">
        <v>918</v>
      </c>
      <c r="B283" s="40" t="s">
        <v>1070</v>
      </c>
      <c r="C283" s="47">
        <v>31299.324000000001</v>
      </c>
      <c r="D283" s="47">
        <v>0</v>
      </c>
      <c r="E283" s="47">
        <v>70900.42108</v>
      </c>
      <c r="F283" s="376">
        <v>-39601.09708</v>
      </c>
      <c r="G283" s="129"/>
      <c r="H283" s="119"/>
      <c r="I283" s="119"/>
      <c r="J283" s="119"/>
      <c r="K283" s="119"/>
      <c r="L283" s="119"/>
    </row>
    <row r="284" spans="1:12" s="51" customFormat="1" x14ac:dyDescent="0.25">
      <c r="A284" s="15">
        <v>921</v>
      </c>
      <c r="B284" s="40" t="s">
        <v>1071</v>
      </c>
      <c r="C284" s="47">
        <v>238545.56220000004</v>
      </c>
      <c r="D284" s="47">
        <v>0</v>
      </c>
      <c r="E284" s="47">
        <v>73806.78688</v>
      </c>
      <c r="F284" s="376">
        <v>164738.77532000004</v>
      </c>
      <c r="G284" s="129"/>
      <c r="H284" s="119"/>
      <c r="I284" s="119"/>
      <c r="J284" s="119"/>
      <c r="K284" s="119"/>
      <c r="L284" s="119"/>
    </row>
    <row r="285" spans="1:12" s="51" customFormat="1" x14ac:dyDescent="0.25">
      <c r="A285" s="15">
        <v>922</v>
      </c>
      <c r="B285" s="40" t="s">
        <v>1072</v>
      </c>
      <c r="C285" s="47">
        <v>165513.80620000002</v>
      </c>
      <c r="D285" s="47">
        <v>0</v>
      </c>
      <c r="E285" s="47">
        <v>222806.47356000004</v>
      </c>
      <c r="F285" s="376">
        <v>-57292.667360000021</v>
      </c>
      <c r="G285" s="129"/>
      <c r="H285" s="119"/>
      <c r="I285" s="119"/>
      <c r="J285" s="119"/>
      <c r="K285" s="119"/>
      <c r="L285" s="119"/>
    </row>
    <row r="286" spans="1:12" s="51" customFormat="1" x14ac:dyDescent="0.25">
      <c r="A286" s="15">
        <v>924</v>
      </c>
      <c r="B286" s="40" t="s">
        <v>1073</v>
      </c>
      <c r="C286" s="47">
        <v>58127.316000000006</v>
      </c>
      <c r="D286" s="47">
        <v>0</v>
      </c>
      <c r="E286" s="47">
        <v>61182.726200000005</v>
      </c>
      <c r="F286" s="376">
        <v>-3055.4101999999984</v>
      </c>
      <c r="G286" s="129"/>
      <c r="H286" s="119"/>
      <c r="I286" s="119"/>
      <c r="J286" s="119"/>
      <c r="K286" s="119"/>
      <c r="L286" s="119"/>
    </row>
    <row r="287" spans="1:12" s="51" customFormat="1" x14ac:dyDescent="0.25">
      <c r="A287" s="15">
        <v>925</v>
      </c>
      <c r="B287" s="40" t="s">
        <v>1074</v>
      </c>
      <c r="C287" s="47">
        <v>117745.076</v>
      </c>
      <c r="D287" s="47">
        <v>0</v>
      </c>
      <c r="E287" s="47">
        <v>85730.33888000001</v>
      </c>
      <c r="F287" s="376">
        <v>32014.737119999991</v>
      </c>
      <c r="G287" s="129"/>
      <c r="H287" s="119"/>
      <c r="I287" s="119"/>
      <c r="J287" s="119"/>
      <c r="K287" s="119"/>
      <c r="L287" s="119"/>
    </row>
    <row r="288" spans="1:12" s="51" customFormat="1" x14ac:dyDescent="0.25">
      <c r="A288" s="15">
        <v>927</v>
      </c>
      <c r="B288" s="40" t="s">
        <v>1075</v>
      </c>
      <c r="C288" s="47">
        <v>1069393.5699999998</v>
      </c>
      <c r="D288" s="47">
        <v>0</v>
      </c>
      <c r="E288" s="47">
        <v>941807.09226800024</v>
      </c>
      <c r="F288" s="376">
        <v>127586.47773199959</v>
      </c>
      <c r="G288" s="129"/>
      <c r="H288" s="119"/>
      <c r="I288" s="119"/>
      <c r="J288" s="119"/>
      <c r="K288" s="119"/>
      <c r="L288" s="119"/>
    </row>
    <row r="289" spans="1:12" s="51" customFormat="1" x14ac:dyDescent="0.25">
      <c r="A289" s="15">
        <v>931</v>
      </c>
      <c r="B289" s="40" t="s">
        <v>1076</v>
      </c>
      <c r="C289" s="47">
        <v>111932.3444</v>
      </c>
      <c r="D289" s="47">
        <v>0</v>
      </c>
      <c r="E289" s="47">
        <v>180343.72399999999</v>
      </c>
      <c r="F289" s="376">
        <v>-68411.379599999986</v>
      </c>
      <c r="G289" s="129"/>
      <c r="H289" s="119"/>
      <c r="I289" s="119"/>
      <c r="J289" s="119"/>
      <c r="K289" s="119"/>
      <c r="L289" s="119"/>
    </row>
    <row r="290" spans="1:12" s="51" customFormat="1" x14ac:dyDescent="0.25">
      <c r="A290" s="15">
        <v>934</v>
      </c>
      <c r="B290" s="40" t="s">
        <v>1144</v>
      </c>
      <c r="C290" s="47">
        <v>0</v>
      </c>
      <c r="D290" s="47">
        <v>0</v>
      </c>
      <c r="E290" s="47">
        <v>2923133.2949999999</v>
      </c>
      <c r="F290" s="376">
        <v>-2923133.2949999999</v>
      </c>
      <c r="G290" s="129"/>
      <c r="H290" s="119"/>
      <c r="I290" s="119"/>
      <c r="J290" s="119"/>
      <c r="K290" s="119"/>
      <c r="L290" s="119"/>
    </row>
    <row r="291" spans="1:12" s="51" customFormat="1" x14ac:dyDescent="0.25">
      <c r="A291" s="15">
        <v>935</v>
      </c>
      <c r="B291" s="40" t="s">
        <v>1077</v>
      </c>
      <c r="C291" s="47">
        <v>1500877.108</v>
      </c>
      <c r="D291" s="47">
        <v>0</v>
      </c>
      <c r="E291" s="47">
        <v>179151.3688</v>
      </c>
      <c r="F291" s="376">
        <v>1321725.7392</v>
      </c>
      <c r="G291" s="129"/>
      <c r="H291" s="119"/>
      <c r="I291" s="119"/>
      <c r="J291" s="119"/>
      <c r="K291" s="119"/>
      <c r="L291" s="119"/>
    </row>
    <row r="292" spans="1:12" s="51" customFormat="1" x14ac:dyDescent="0.25">
      <c r="A292" s="15">
        <v>936</v>
      </c>
      <c r="B292" s="40" t="s">
        <v>1078</v>
      </c>
      <c r="C292" s="47">
        <v>162607.44039999999</v>
      </c>
      <c r="D292" s="47">
        <v>0</v>
      </c>
      <c r="E292" s="47">
        <v>89426.64</v>
      </c>
      <c r="F292" s="376">
        <v>73180.800399999993</v>
      </c>
      <c r="G292" s="129"/>
      <c r="H292" s="119"/>
      <c r="I292" s="119"/>
      <c r="J292" s="119"/>
      <c r="K292" s="119"/>
      <c r="L292" s="119"/>
    </row>
    <row r="293" spans="1:12" s="51" customFormat="1" x14ac:dyDescent="0.25">
      <c r="A293" s="15">
        <v>946</v>
      </c>
      <c r="B293" s="40" t="s">
        <v>1079</v>
      </c>
      <c r="C293" s="47">
        <v>137269.89240000001</v>
      </c>
      <c r="D293" s="47">
        <v>0</v>
      </c>
      <c r="E293" s="47">
        <v>292276.06840000005</v>
      </c>
      <c r="F293" s="376">
        <v>-155006.17600000004</v>
      </c>
      <c r="G293" s="129"/>
      <c r="H293" s="119"/>
      <c r="I293" s="119"/>
      <c r="J293" s="119"/>
      <c r="K293" s="119"/>
      <c r="L293" s="119"/>
    </row>
    <row r="294" spans="1:12" s="51" customFormat="1" x14ac:dyDescent="0.25">
      <c r="A294" s="15">
        <v>976</v>
      </c>
      <c r="B294" s="40" t="s">
        <v>1080</v>
      </c>
      <c r="C294" s="47">
        <v>119235.52</v>
      </c>
      <c r="D294" s="47">
        <v>0</v>
      </c>
      <c r="E294" s="47">
        <v>177362.83600000001</v>
      </c>
      <c r="F294" s="376">
        <v>-58127.316000000006</v>
      </c>
      <c r="G294" s="129"/>
      <c r="H294" s="119"/>
      <c r="I294" s="119"/>
      <c r="J294" s="119"/>
      <c r="K294" s="119"/>
      <c r="L294" s="119"/>
    </row>
    <row r="295" spans="1:12" s="51" customFormat="1" x14ac:dyDescent="0.25">
      <c r="A295" s="15">
        <v>977</v>
      </c>
      <c r="B295" s="40" t="s">
        <v>1081</v>
      </c>
      <c r="C295" s="47">
        <v>567933.68620000023</v>
      </c>
      <c r="D295" s="47">
        <v>0</v>
      </c>
      <c r="E295" s="47">
        <v>330386.72148000007</v>
      </c>
      <c r="F295" s="376">
        <v>237546.96472000016</v>
      </c>
      <c r="G295" s="129"/>
      <c r="H295" s="119"/>
      <c r="I295" s="119"/>
      <c r="J295" s="119"/>
      <c r="K295" s="119"/>
      <c r="L295" s="119"/>
    </row>
    <row r="296" spans="1:12" s="51" customFormat="1" x14ac:dyDescent="0.25">
      <c r="A296" s="15">
        <v>980</v>
      </c>
      <c r="B296" s="40" t="s">
        <v>1082</v>
      </c>
      <c r="C296" s="47">
        <v>867587.45240000018</v>
      </c>
      <c r="D296" s="47">
        <v>0</v>
      </c>
      <c r="E296" s="47">
        <v>1897913.5042719997</v>
      </c>
      <c r="F296" s="376">
        <v>-1030326.0518719995</v>
      </c>
      <c r="G296" s="129"/>
      <c r="H296" s="119"/>
      <c r="I296" s="119"/>
      <c r="J296" s="119"/>
      <c r="K296" s="119"/>
      <c r="L296" s="119"/>
    </row>
    <row r="297" spans="1:12" s="51" customFormat="1" x14ac:dyDescent="0.25">
      <c r="A297" s="15">
        <v>981</v>
      </c>
      <c r="B297" s="40" t="s">
        <v>1083</v>
      </c>
      <c r="C297" s="47">
        <v>7452.22</v>
      </c>
      <c r="D297" s="47">
        <v>0</v>
      </c>
      <c r="E297" s="47">
        <v>117745.076</v>
      </c>
      <c r="F297" s="376">
        <v>-110292.856</v>
      </c>
      <c r="G297" s="129"/>
      <c r="H297" s="119"/>
      <c r="I297" s="119"/>
      <c r="J297" s="119"/>
      <c r="K297" s="119"/>
      <c r="L297" s="119"/>
    </row>
    <row r="298" spans="1:12" x14ac:dyDescent="0.25">
      <c r="A298" s="15">
        <v>989</v>
      </c>
      <c r="B298" s="40" t="s">
        <v>1084</v>
      </c>
      <c r="C298" s="47">
        <v>228112.45419999998</v>
      </c>
      <c r="D298" s="47">
        <v>0</v>
      </c>
      <c r="E298" s="47">
        <v>50675.096000000005</v>
      </c>
      <c r="F298" s="376">
        <v>177437.35819999996</v>
      </c>
    </row>
    <row r="299" spans="1:12" x14ac:dyDescent="0.25">
      <c r="A299" s="15">
        <v>992</v>
      </c>
      <c r="B299" s="40" t="s">
        <v>1085</v>
      </c>
      <c r="C299" s="47">
        <v>260976.7444</v>
      </c>
      <c r="D299" s="47">
        <v>0</v>
      </c>
      <c r="E299" s="47">
        <v>388841.93515999999</v>
      </c>
      <c r="F299" s="376">
        <v>-127865.19076</v>
      </c>
    </row>
    <row r="300" spans="1:12" x14ac:dyDescent="0.25">
      <c r="A300" s="15">
        <v>90000231</v>
      </c>
      <c r="B300" s="40" t="s">
        <v>311</v>
      </c>
      <c r="C300" s="47">
        <v>1720729.521552</v>
      </c>
      <c r="D300" s="47">
        <v>65731.867723286399</v>
      </c>
      <c r="E300" s="47">
        <v>0</v>
      </c>
      <c r="F300" s="376">
        <v>1786461.3892752863</v>
      </c>
    </row>
    <row r="301" spans="1:12" x14ac:dyDescent="0.25">
      <c r="A301" s="15">
        <v>90000281</v>
      </c>
      <c r="B301" s="40" t="s">
        <v>312</v>
      </c>
      <c r="C301" s="47">
        <v>2454582.4147199988</v>
      </c>
      <c r="D301" s="47">
        <v>93765.04824230395</v>
      </c>
      <c r="E301" s="47">
        <v>0</v>
      </c>
      <c r="F301" s="376">
        <v>2548347.4629623028</v>
      </c>
    </row>
    <row r="302" spans="1:12" x14ac:dyDescent="0.25">
      <c r="A302" s="15">
        <v>90000381</v>
      </c>
      <c r="B302" s="40" t="s">
        <v>313</v>
      </c>
      <c r="C302" s="47">
        <v>1075350.874668</v>
      </c>
      <c r="D302" s="47">
        <v>41078.403412317602</v>
      </c>
      <c r="E302" s="47">
        <v>0</v>
      </c>
      <c r="F302" s="376">
        <v>1116429.2780803177</v>
      </c>
    </row>
    <row r="303" spans="1:12" x14ac:dyDescent="0.25">
      <c r="A303" s="15">
        <v>90000691</v>
      </c>
      <c r="B303" s="40" t="s">
        <v>314</v>
      </c>
      <c r="C303" s="47">
        <v>2130457.0484840004</v>
      </c>
      <c r="D303" s="47">
        <v>81383.459252088811</v>
      </c>
      <c r="E303" s="47">
        <v>0</v>
      </c>
      <c r="F303" s="376">
        <v>2211840.5077360892</v>
      </c>
    </row>
    <row r="304" spans="1:12" x14ac:dyDescent="0.25">
      <c r="A304" s="15">
        <v>90000851</v>
      </c>
      <c r="B304" s="40" t="s">
        <v>315</v>
      </c>
      <c r="C304" s="47">
        <v>4805093.0568871191</v>
      </c>
      <c r="D304" s="47">
        <v>183554.55477308793</v>
      </c>
      <c r="E304" s="47">
        <v>0</v>
      </c>
      <c r="F304" s="376">
        <v>4988647.6116602067</v>
      </c>
    </row>
    <row r="305" spans="1:12" x14ac:dyDescent="0.25">
      <c r="A305" s="15">
        <v>90000901</v>
      </c>
      <c r="B305" s="40" t="s">
        <v>316</v>
      </c>
      <c r="C305" s="47">
        <v>3638442.0839200001</v>
      </c>
      <c r="D305" s="47">
        <v>138988.48760574398</v>
      </c>
      <c r="E305" s="47">
        <v>0</v>
      </c>
      <c r="F305" s="376">
        <v>3777430.5715257442</v>
      </c>
    </row>
    <row r="306" spans="1:12" x14ac:dyDescent="0.25">
      <c r="A306" s="52">
        <v>90001171</v>
      </c>
      <c r="B306" s="44" t="s">
        <v>317</v>
      </c>
      <c r="C306" s="47">
        <v>1097627.050692</v>
      </c>
      <c r="D306" s="47">
        <v>41929.353336434397</v>
      </c>
      <c r="E306" s="47">
        <v>0</v>
      </c>
      <c r="F306" s="376">
        <v>1139556.4040284343</v>
      </c>
    </row>
    <row r="307" spans="1:12" x14ac:dyDescent="0.25">
      <c r="A307" s="52">
        <v>90001361</v>
      </c>
      <c r="B307" s="44" t="s">
        <v>318</v>
      </c>
      <c r="C307" s="47">
        <v>2925324.2476800005</v>
      </c>
      <c r="D307" s="47">
        <v>111747.38626137601</v>
      </c>
      <c r="E307" s="47">
        <v>0</v>
      </c>
      <c r="F307" s="376">
        <v>3037071.6339413766</v>
      </c>
    </row>
    <row r="308" spans="1:12" x14ac:dyDescent="0.25">
      <c r="A308" s="52">
        <v>90001481</v>
      </c>
      <c r="B308" s="44" t="s">
        <v>319</v>
      </c>
      <c r="C308" s="47">
        <v>6562365.3142400021</v>
      </c>
      <c r="D308" s="47">
        <v>250682.35500396806</v>
      </c>
      <c r="E308" s="47">
        <v>0</v>
      </c>
      <c r="F308" s="376">
        <v>6813047.66924397</v>
      </c>
    </row>
    <row r="309" spans="1:12" x14ac:dyDescent="0.25">
      <c r="A309" s="52">
        <v>90001791</v>
      </c>
      <c r="B309" s="44" t="s">
        <v>320</v>
      </c>
      <c r="C309" s="47">
        <v>5570445.0233600009</v>
      </c>
      <c r="D309" s="47">
        <v>212790.99989235203</v>
      </c>
      <c r="E309" s="47">
        <v>0</v>
      </c>
      <c r="F309" s="376">
        <v>5783236.0232523531</v>
      </c>
    </row>
    <row r="310" spans="1:12" x14ac:dyDescent="0.25">
      <c r="A310" s="52">
        <v>90001801</v>
      </c>
      <c r="B310" s="44" t="s">
        <v>321</v>
      </c>
      <c r="C310" s="47">
        <v>4423011.8055200009</v>
      </c>
      <c r="D310" s="47">
        <v>168959.05097086402</v>
      </c>
      <c r="E310" s="47">
        <v>0</v>
      </c>
      <c r="F310" s="376">
        <v>4591970.8564908653</v>
      </c>
    </row>
    <row r="311" spans="1:12" x14ac:dyDescent="0.25">
      <c r="A311" s="52">
        <v>90002401</v>
      </c>
      <c r="B311" s="44" t="s">
        <v>322</v>
      </c>
      <c r="C311" s="47">
        <v>4741042.7462400012</v>
      </c>
      <c r="D311" s="47">
        <v>181107.83290636804</v>
      </c>
      <c r="E311" s="47">
        <v>0</v>
      </c>
      <c r="F311" s="376">
        <v>4922150.5791463694</v>
      </c>
    </row>
    <row r="312" spans="1:12" x14ac:dyDescent="0.25">
      <c r="A312" s="52">
        <v>90003031</v>
      </c>
      <c r="B312" s="44" t="s">
        <v>323</v>
      </c>
      <c r="C312" s="47">
        <v>5158545.9195200019</v>
      </c>
      <c r="D312" s="47">
        <v>197056.45412566405</v>
      </c>
      <c r="E312" s="47">
        <v>0</v>
      </c>
      <c r="F312" s="376">
        <v>5355602.3736456661</v>
      </c>
    </row>
    <row r="313" spans="1:12" x14ac:dyDescent="0.25">
      <c r="A313" s="52">
        <v>90003241</v>
      </c>
      <c r="B313" s="44" t="s">
        <v>324</v>
      </c>
      <c r="C313" s="47">
        <v>5734364.0544800013</v>
      </c>
      <c r="D313" s="47">
        <v>219052.70688113605</v>
      </c>
      <c r="E313" s="47">
        <v>0</v>
      </c>
      <c r="F313" s="376">
        <v>5953416.761361137</v>
      </c>
    </row>
    <row r="314" spans="1:12" x14ac:dyDescent="0.25">
      <c r="A314" s="52">
        <v>90003941</v>
      </c>
      <c r="B314" s="44" t="s">
        <v>325</v>
      </c>
      <c r="C314" s="47">
        <v>3800189.5381319998</v>
      </c>
      <c r="D314" s="47">
        <v>145167.24035664237</v>
      </c>
      <c r="E314" s="47">
        <v>0</v>
      </c>
      <c r="F314" s="376">
        <v>3945356.7784886421</v>
      </c>
    </row>
    <row r="315" spans="1:12" x14ac:dyDescent="0.25">
      <c r="A315" s="52">
        <v>90004041</v>
      </c>
      <c r="B315" s="44" t="s">
        <v>326</v>
      </c>
      <c r="C315" s="47">
        <v>7169005.8311200021</v>
      </c>
      <c r="D315" s="47">
        <v>273856.02274878405</v>
      </c>
      <c r="E315" s="47">
        <v>0</v>
      </c>
      <c r="F315" s="376">
        <v>7442861.8538687862</v>
      </c>
    </row>
    <row r="316" spans="1:12" s="51" customFormat="1" x14ac:dyDescent="0.25">
      <c r="A316" s="52">
        <v>90004201</v>
      </c>
      <c r="B316" s="44" t="s">
        <v>327</v>
      </c>
      <c r="C316" s="47">
        <v>5241205.9437600002</v>
      </c>
      <c r="D316" s="47">
        <v>200214.06705163201</v>
      </c>
      <c r="E316" s="47">
        <v>0</v>
      </c>
      <c r="F316" s="376">
        <v>5441420.0108116325</v>
      </c>
      <c r="G316" s="122"/>
      <c r="H316" s="119"/>
      <c r="I316" s="119"/>
      <c r="J316" s="119"/>
      <c r="K316" s="119"/>
      <c r="L316" s="119"/>
    </row>
    <row r="317" spans="1:12" s="51" customFormat="1" x14ac:dyDescent="0.25">
      <c r="A317" s="52">
        <v>90004951</v>
      </c>
      <c r="B317" s="44" t="s">
        <v>328</v>
      </c>
      <c r="C317" s="47">
        <v>1787768.2022279999</v>
      </c>
      <c r="D317" s="47">
        <v>68292.745325109587</v>
      </c>
      <c r="E317" s="47">
        <v>0</v>
      </c>
      <c r="F317" s="376">
        <v>1856060.9475531096</v>
      </c>
      <c r="G317" s="122"/>
      <c r="H317" s="119"/>
      <c r="I317" s="119"/>
      <c r="J317" s="119"/>
      <c r="K317" s="119"/>
      <c r="L317" s="119"/>
    </row>
    <row r="318" spans="1:12" x14ac:dyDescent="0.25">
      <c r="A318" s="52">
        <v>90004961</v>
      </c>
      <c r="B318" s="44" t="s">
        <v>329</v>
      </c>
      <c r="C318" s="47">
        <v>3996261.9176640008</v>
      </c>
      <c r="D318" s="47">
        <v>152657.20525476482</v>
      </c>
      <c r="E318" s="47">
        <v>0</v>
      </c>
      <c r="F318" s="376">
        <v>4148919.1229187655</v>
      </c>
    </row>
    <row r="319" spans="1:12" x14ac:dyDescent="0.25">
      <c r="A319" s="52">
        <v>90006471</v>
      </c>
      <c r="B319" s="44" t="s">
        <v>330</v>
      </c>
      <c r="C319" s="47">
        <v>4848921.0829600012</v>
      </c>
      <c r="D319" s="47">
        <v>185228.78536907202</v>
      </c>
      <c r="E319" s="47">
        <v>0</v>
      </c>
      <c r="F319" s="376">
        <v>5034149.8683290733</v>
      </c>
    </row>
    <row r="320" spans="1:12" x14ac:dyDescent="0.25">
      <c r="A320" s="52">
        <v>90007291</v>
      </c>
      <c r="B320" s="44" t="s">
        <v>331</v>
      </c>
      <c r="C320" s="47">
        <v>4652848.7034279993</v>
      </c>
      <c r="D320" s="47">
        <v>177738.82047094958</v>
      </c>
      <c r="E320" s="47">
        <v>0</v>
      </c>
      <c r="F320" s="376">
        <v>4830587.5238989489</v>
      </c>
    </row>
    <row r="321" spans="1:6" x14ac:dyDescent="0.25">
      <c r="A321" s="52">
        <v>90008441</v>
      </c>
      <c r="B321" s="44" t="s">
        <v>332</v>
      </c>
      <c r="C321" s="47">
        <v>3578198.3374399999</v>
      </c>
      <c r="D321" s="47">
        <v>136687.17649020799</v>
      </c>
      <c r="E321" s="47">
        <v>0</v>
      </c>
      <c r="F321" s="376">
        <v>3714885.513930208</v>
      </c>
    </row>
    <row r="322" spans="1:6" x14ac:dyDescent="0.25">
      <c r="A322" s="52">
        <v>90031161</v>
      </c>
      <c r="B322" s="44" t="s">
        <v>333</v>
      </c>
      <c r="C322" s="47">
        <v>796338.26742400008</v>
      </c>
      <c r="D322" s="47">
        <v>30420.121815596802</v>
      </c>
      <c r="E322" s="47">
        <v>0</v>
      </c>
      <c r="F322" s="376">
        <v>826758.3892395969</v>
      </c>
    </row>
    <row r="323" spans="1:6" x14ac:dyDescent="0.25">
      <c r="A323" s="52">
        <v>90032731</v>
      </c>
      <c r="B323" s="44" t="s">
        <v>334</v>
      </c>
      <c r="C323" s="47">
        <v>446994.58870800008</v>
      </c>
      <c r="D323" s="47">
        <v>17075.193288645602</v>
      </c>
      <c r="E323" s="47">
        <v>0</v>
      </c>
      <c r="F323" s="376">
        <v>464069.78199664567</v>
      </c>
    </row>
    <row r="324" spans="1:6" x14ac:dyDescent="0.25">
      <c r="A324" s="52">
        <v>90033141</v>
      </c>
      <c r="B324" s="44" t="s">
        <v>335</v>
      </c>
      <c r="C324" s="47">
        <v>201746.49984000003</v>
      </c>
      <c r="D324" s="47">
        <v>7706.716293888001</v>
      </c>
      <c r="E324" s="47">
        <v>0</v>
      </c>
      <c r="F324" s="376">
        <v>209453.21613388803</v>
      </c>
    </row>
    <row r="325" spans="1:6" x14ac:dyDescent="0.25">
      <c r="A325" s="52">
        <v>90034021</v>
      </c>
      <c r="B325" s="44" t="s">
        <v>1115</v>
      </c>
      <c r="C325" s="47">
        <v>5815623.0613600016</v>
      </c>
      <c r="D325" s="47">
        <v>222156.80094395205</v>
      </c>
      <c r="E325" s="47">
        <v>0</v>
      </c>
      <c r="F325" s="376">
        <v>6037779.8623039536</v>
      </c>
    </row>
    <row r="326" spans="1:6" x14ac:dyDescent="0.25">
      <c r="A326" s="52">
        <v>90034091</v>
      </c>
      <c r="B326" s="44" t="s">
        <v>336</v>
      </c>
      <c r="C326" s="47">
        <v>369868.58303999994</v>
      </c>
      <c r="D326" s="47">
        <v>14128.979872127997</v>
      </c>
      <c r="E326" s="47">
        <v>0</v>
      </c>
      <c r="F326" s="376">
        <v>383997.56291212793</v>
      </c>
    </row>
    <row r="327" spans="1:6" x14ac:dyDescent="0.25">
      <c r="A327" s="52">
        <v>90034101</v>
      </c>
      <c r="B327" s="44" t="s">
        <v>337</v>
      </c>
      <c r="C327" s="47">
        <v>611123.77243200003</v>
      </c>
      <c r="D327" s="47">
        <v>23344.9281069024</v>
      </c>
      <c r="E327" s="47">
        <v>0</v>
      </c>
      <c r="F327" s="376">
        <v>634468.70053890243</v>
      </c>
    </row>
    <row r="328" spans="1:6" x14ac:dyDescent="0.25">
      <c r="A328" s="52">
        <v>90035101</v>
      </c>
      <c r="B328" s="44" t="s">
        <v>338</v>
      </c>
      <c r="C328" s="47">
        <v>2335933.7570449999</v>
      </c>
      <c r="D328" s="47">
        <v>89232.669519118994</v>
      </c>
      <c r="E328" s="47">
        <v>0</v>
      </c>
      <c r="F328" s="376">
        <v>2425166.4265641188</v>
      </c>
    </row>
    <row r="329" spans="1:6" x14ac:dyDescent="0.25">
      <c r="A329" s="52">
        <v>90035401</v>
      </c>
      <c r="B329" s="44" t="s">
        <v>339</v>
      </c>
      <c r="C329" s="47">
        <v>1899849.591028</v>
      </c>
      <c r="D329" s="47">
        <v>72574.254377269594</v>
      </c>
      <c r="E329" s="47">
        <v>0</v>
      </c>
      <c r="F329" s="376">
        <v>1972423.8454052696</v>
      </c>
    </row>
    <row r="330" spans="1:6" x14ac:dyDescent="0.25">
      <c r="A330" s="52">
        <v>90035411</v>
      </c>
      <c r="B330" s="44" t="s">
        <v>340</v>
      </c>
      <c r="C330" s="47">
        <v>1278778.5953399998</v>
      </c>
      <c r="D330" s="47">
        <v>48849.342341987991</v>
      </c>
      <c r="E330" s="47">
        <v>0</v>
      </c>
      <c r="F330" s="376">
        <v>1327627.9376819876</v>
      </c>
    </row>
    <row r="331" spans="1:6" x14ac:dyDescent="0.25">
      <c r="A331" s="52">
        <v>90035421</v>
      </c>
      <c r="B331" s="44" t="s">
        <v>341</v>
      </c>
      <c r="C331" s="47">
        <v>768668.17456399999</v>
      </c>
      <c r="D331" s="47">
        <v>29363.124268344796</v>
      </c>
      <c r="E331" s="47">
        <v>0</v>
      </c>
      <c r="F331" s="376">
        <v>798031.29883234482</v>
      </c>
    </row>
    <row r="332" spans="1:6" x14ac:dyDescent="0.25">
      <c r="A332" s="52">
        <v>90035431</v>
      </c>
      <c r="B332" s="44" t="s">
        <v>342</v>
      </c>
      <c r="C332" s="47">
        <v>1026455.368804</v>
      </c>
      <c r="D332" s="47">
        <v>39210.595088312795</v>
      </c>
      <c r="E332" s="47">
        <v>0</v>
      </c>
      <c r="F332" s="376">
        <v>1065665.9638923127</v>
      </c>
    </row>
    <row r="333" spans="1:6" x14ac:dyDescent="0.25">
      <c r="A333" s="52">
        <v>90035441</v>
      </c>
      <c r="B333" s="44" t="s">
        <v>343</v>
      </c>
      <c r="C333" s="47">
        <v>1595198.366096</v>
      </c>
      <c r="D333" s="47">
        <v>60936.577584867198</v>
      </c>
      <c r="E333" s="47">
        <v>0</v>
      </c>
      <c r="F333" s="376">
        <v>1656134.9436808671</v>
      </c>
    </row>
    <row r="334" spans="1:6" x14ac:dyDescent="0.25">
      <c r="A334" s="52">
        <v>90035451</v>
      </c>
      <c r="B334" s="44" t="s">
        <v>344</v>
      </c>
      <c r="C334" s="47">
        <v>867229.74583999987</v>
      </c>
      <c r="D334" s="47">
        <v>33128.176291087992</v>
      </c>
      <c r="E334" s="47">
        <v>0</v>
      </c>
      <c r="F334" s="376">
        <v>900357.92213108786</v>
      </c>
    </row>
    <row r="335" spans="1:6" x14ac:dyDescent="0.25">
      <c r="A335" s="52">
        <v>90035461</v>
      </c>
      <c r="B335" s="44" t="s">
        <v>345</v>
      </c>
      <c r="C335" s="47">
        <v>1284102.4613079999</v>
      </c>
      <c r="D335" s="47">
        <v>49052.714021965592</v>
      </c>
      <c r="E335" s="47">
        <v>0</v>
      </c>
      <c r="F335" s="376">
        <v>1333155.1753299655</v>
      </c>
    </row>
    <row r="336" spans="1:6" x14ac:dyDescent="0.25">
      <c r="A336" s="52">
        <v>90035471</v>
      </c>
      <c r="B336" s="44" t="s">
        <v>346</v>
      </c>
      <c r="C336" s="47">
        <v>736935.13136000012</v>
      </c>
      <c r="D336" s="47">
        <v>28150.922017952002</v>
      </c>
      <c r="E336" s="47">
        <v>0</v>
      </c>
      <c r="F336" s="376">
        <v>765086.05337795208</v>
      </c>
    </row>
    <row r="337" spans="1:6" x14ac:dyDescent="0.25">
      <c r="A337" s="52">
        <v>90035481</v>
      </c>
      <c r="B337" s="44" t="s">
        <v>347</v>
      </c>
      <c r="C337" s="47">
        <v>1692919.3269560002</v>
      </c>
      <c r="D337" s="47">
        <v>64669.518289719206</v>
      </c>
      <c r="E337" s="47">
        <v>0</v>
      </c>
      <c r="F337" s="376">
        <v>1757588.8452457194</v>
      </c>
    </row>
    <row r="338" spans="1:6" x14ac:dyDescent="0.25">
      <c r="A338" s="52">
        <v>90035491</v>
      </c>
      <c r="B338" s="44" t="s">
        <v>348</v>
      </c>
      <c r="C338" s="47">
        <v>1673235.0330480002</v>
      </c>
      <c r="D338" s="47">
        <v>63917.578262433606</v>
      </c>
      <c r="E338" s="47">
        <v>0</v>
      </c>
      <c r="F338" s="376">
        <v>1737152.6113104338</v>
      </c>
    </row>
    <row r="339" spans="1:6" x14ac:dyDescent="0.25">
      <c r="A339" s="52">
        <v>90035501</v>
      </c>
      <c r="B339" s="44" t="s">
        <v>349</v>
      </c>
      <c r="C339" s="47">
        <v>857422.62431999994</v>
      </c>
      <c r="D339" s="47">
        <v>32753.544249023995</v>
      </c>
      <c r="E339" s="47">
        <v>0</v>
      </c>
      <c r="F339" s="376">
        <v>890176.16856902395</v>
      </c>
    </row>
    <row r="340" spans="1:6" x14ac:dyDescent="0.25">
      <c r="A340" s="52">
        <v>90035521</v>
      </c>
      <c r="B340" s="44" t="s">
        <v>350</v>
      </c>
      <c r="C340" s="47">
        <v>3776932.649956001</v>
      </c>
      <c r="D340" s="47">
        <v>144278.82722831922</v>
      </c>
      <c r="E340" s="47">
        <v>0</v>
      </c>
      <c r="F340" s="376">
        <v>3921211.4771843203</v>
      </c>
    </row>
    <row r="341" spans="1:6" x14ac:dyDescent="0.25">
      <c r="A341" s="52">
        <v>90035531</v>
      </c>
      <c r="B341" s="44" t="s">
        <v>351</v>
      </c>
      <c r="C341" s="47">
        <v>924671.45759999997</v>
      </c>
      <c r="D341" s="47">
        <v>35322.449680319995</v>
      </c>
      <c r="E341" s="47">
        <v>0</v>
      </c>
      <c r="F341" s="376">
        <v>959993.90728031995</v>
      </c>
    </row>
    <row r="342" spans="1:6" x14ac:dyDescent="0.25">
      <c r="A342" s="52">
        <v>90035541</v>
      </c>
      <c r="B342" s="44" t="s">
        <v>352</v>
      </c>
      <c r="C342" s="47">
        <v>1923736.9370159998</v>
      </c>
      <c r="D342" s="47">
        <v>73486.750994011192</v>
      </c>
      <c r="E342" s="47">
        <v>0</v>
      </c>
      <c r="F342" s="376">
        <v>1997223.6880100111</v>
      </c>
    </row>
    <row r="343" spans="1:6" x14ac:dyDescent="0.25">
      <c r="A343" s="52">
        <v>90035551</v>
      </c>
      <c r="B343" s="44" t="s">
        <v>353</v>
      </c>
      <c r="C343" s="47">
        <v>1452294.5953760003</v>
      </c>
      <c r="D343" s="47">
        <v>55477.653543363209</v>
      </c>
      <c r="E343" s="47">
        <v>0</v>
      </c>
      <c r="F343" s="376">
        <v>1507772.2489193636</v>
      </c>
    </row>
    <row r="344" spans="1:6" x14ac:dyDescent="0.25">
      <c r="A344" s="52">
        <v>90036381</v>
      </c>
      <c r="B344" s="44" t="s">
        <v>354</v>
      </c>
      <c r="C344" s="47">
        <v>1337971.5788</v>
      </c>
      <c r="D344" s="47">
        <v>51110.514310159997</v>
      </c>
      <c r="E344" s="47">
        <v>0</v>
      </c>
      <c r="F344" s="376">
        <v>1389082.09311016</v>
      </c>
    </row>
    <row r="345" spans="1:6" x14ac:dyDescent="0.25">
      <c r="A345" s="52">
        <v>90036811</v>
      </c>
      <c r="B345" s="44" t="s">
        <v>355</v>
      </c>
      <c r="C345" s="47">
        <v>4395145.5702296002</v>
      </c>
      <c r="D345" s="47">
        <v>167894.56078277071</v>
      </c>
      <c r="E345" s="47">
        <v>0</v>
      </c>
      <c r="F345" s="376">
        <v>4563040.1310123708</v>
      </c>
    </row>
    <row r="346" spans="1:6" x14ac:dyDescent="0.25">
      <c r="A346" s="52">
        <v>90037111</v>
      </c>
      <c r="B346" s="44" t="s">
        <v>356</v>
      </c>
      <c r="C346" s="47">
        <v>47634.590239999998</v>
      </c>
      <c r="D346" s="47">
        <v>1819.6413471679998</v>
      </c>
      <c r="E346" s="47">
        <v>0</v>
      </c>
      <c r="F346" s="376">
        <v>49454.231587167997</v>
      </c>
    </row>
    <row r="347" spans="1:6" x14ac:dyDescent="0.25">
      <c r="A347" s="52">
        <v>90037151</v>
      </c>
      <c r="B347" s="44" t="s">
        <v>357</v>
      </c>
      <c r="C347" s="47">
        <v>924391.25412799988</v>
      </c>
      <c r="D347" s="47">
        <v>35311.74590768959</v>
      </c>
      <c r="E347" s="47">
        <v>0</v>
      </c>
      <c r="F347" s="376">
        <v>959703.00003568945</v>
      </c>
    </row>
    <row r="348" spans="1:6" x14ac:dyDescent="0.25">
      <c r="A348" s="52">
        <v>90037171</v>
      </c>
      <c r="B348" s="44" t="s">
        <v>358</v>
      </c>
      <c r="C348" s="47">
        <v>729579.79021999997</v>
      </c>
      <c r="D348" s="47">
        <v>27869.947986403997</v>
      </c>
      <c r="E348" s="47">
        <v>0</v>
      </c>
      <c r="F348" s="376">
        <v>757449.73820640391</v>
      </c>
    </row>
    <row r="349" spans="1:6" x14ac:dyDescent="0.25">
      <c r="A349" s="52">
        <v>90037181</v>
      </c>
      <c r="B349" s="44" t="s">
        <v>359</v>
      </c>
      <c r="C349" s="47">
        <v>1947203.977796</v>
      </c>
      <c r="D349" s="47">
        <v>74383.191951807195</v>
      </c>
      <c r="E349" s="47">
        <v>0</v>
      </c>
      <c r="F349" s="376">
        <v>2021587.1697478071</v>
      </c>
    </row>
    <row r="350" spans="1:6" x14ac:dyDescent="0.25">
      <c r="A350" s="52">
        <v>90037191</v>
      </c>
      <c r="B350" s="44" t="s">
        <v>360</v>
      </c>
      <c r="C350" s="47">
        <v>1228552.1229839998</v>
      </c>
      <c r="D350" s="47">
        <v>46930.691097988791</v>
      </c>
      <c r="E350" s="47">
        <v>0</v>
      </c>
      <c r="F350" s="376">
        <v>1275482.8140819885</v>
      </c>
    </row>
    <row r="351" spans="1:6" x14ac:dyDescent="0.25">
      <c r="A351" s="52">
        <v>90037251</v>
      </c>
      <c r="B351" s="44" t="s">
        <v>361</v>
      </c>
      <c r="C351" s="47">
        <v>2363936.5915280003</v>
      </c>
      <c r="D351" s="47">
        <v>90302.377796369605</v>
      </c>
      <c r="E351" s="47">
        <v>0</v>
      </c>
      <c r="F351" s="376">
        <v>2454238.9693243699</v>
      </c>
    </row>
    <row r="352" spans="1:6" x14ac:dyDescent="0.25">
      <c r="A352" s="52">
        <v>90037591</v>
      </c>
      <c r="B352" s="44" t="s">
        <v>362</v>
      </c>
      <c r="C352" s="47">
        <v>2241627.7760000001</v>
      </c>
      <c r="D352" s="47">
        <v>85630.181043199991</v>
      </c>
      <c r="E352" s="47">
        <v>0</v>
      </c>
      <c r="F352" s="376">
        <v>2327257.9570432003</v>
      </c>
    </row>
    <row r="353" spans="1:6" x14ac:dyDescent="0.25">
      <c r="A353" s="52">
        <v>90037841</v>
      </c>
      <c r="B353" s="44" t="s">
        <v>363</v>
      </c>
      <c r="C353" s="47">
        <v>593050.64848800004</v>
      </c>
      <c r="D353" s="47">
        <v>22654.534772241601</v>
      </c>
      <c r="E353" s="47">
        <v>0</v>
      </c>
      <c r="F353" s="376">
        <v>615705.18326024164</v>
      </c>
    </row>
    <row r="354" spans="1:6" x14ac:dyDescent="0.25">
      <c r="A354" s="52">
        <v>90037851</v>
      </c>
      <c r="B354" s="44" t="s">
        <v>364</v>
      </c>
      <c r="C354" s="47">
        <v>561807.96135999996</v>
      </c>
      <c r="D354" s="47">
        <v>21461.064123951997</v>
      </c>
      <c r="E354" s="47">
        <v>0</v>
      </c>
      <c r="F354" s="376">
        <v>583269.0254839519</v>
      </c>
    </row>
    <row r="355" spans="1:6" x14ac:dyDescent="0.25">
      <c r="A355" s="52">
        <v>90037861</v>
      </c>
      <c r="B355" s="44" t="s">
        <v>365</v>
      </c>
      <c r="C355" s="47">
        <v>1253980.588068</v>
      </c>
      <c r="D355" s="47">
        <v>47902.058464197602</v>
      </c>
      <c r="E355" s="47">
        <v>0</v>
      </c>
      <c r="F355" s="376">
        <v>1301882.6465321977</v>
      </c>
    </row>
    <row r="356" spans="1:6" x14ac:dyDescent="0.25">
      <c r="A356" s="52">
        <v>90037981</v>
      </c>
      <c r="B356" s="44" t="s">
        <v>366</v>
      </c>
      <c r="C356" s="47">
        <v>1326132.982108</v>
      </c>
      <c r="D356" s="47">
        <v>50658.279916525593</v>
      </c>
      <c r="E356" s="47">
        <v>0</v>
      </c>
      <c r="F356" s="376">
        <v>1376791.2620245256</v>
      </c>
    </row>
    <row r="357" spans="1:6" x14ac:dyDescent="0.25">
      <c r="A357" s="52">
        <v>90037991</v>
      </c>
      <c r="B357" s="44" t="s">
        <v>367</v>
      </c>
      <c r="C357" s="47">
        <v>978330.42248800001</v>
      </c>
      <c r="D357" s="47">
        <v>37372.222139041602</v>
      </c>
      <c r="E357" s="47">
        <v>0</v>
      </c>
      <c r="F357" s="376">
        <v>1015702.6446270416</v>
      </c>
    </row>
    <row r="358" spans="1:6" x14ac:dyDescent="0.25">
      <c r="A358" s="52">
        <v>90038081</v>
      </c>
      <c r="B358" s="44" t="s">
        <v>368</v>
      </c>
      <c r="C358" s="47">
        <v>892448.05832000007</v>
      </c>
      <c r="D358" s="47">
        <v>34091.515827823998</v>
      </c>
      <c r="E358" s="47">
        <v>0</v>
      </c>
      <c r="F358" s="376">
        <v>926539.57414782408</v>
      </c>
    </row>
    <row r="359" spans="1:6" x14ac:dyDescent="0.25">
      <c r="A359" s="52">
        <v>90038581</v>
      </c>
      <c r="B359" s="44" t="s">
        <v>369</v>
      </c>
      <c r="C359" s="47">
        <v>291411.61087999993</v>
      </c>
      <c r="D359" s="47">
        <v>11131.923535615997</v>
      </c>
      <c r="E359" s="47">
        <v>0</v>
      </c>
      <c r="F359" s="376">
        <v>302543.53441561596</v>
      </c>
    </row>
    <row r="360" spans="1:6" x14ac:dyDescent="0.25">
      <c r="A360" s="52">
        <v>90038611</v>
      </c>
      <c r="B360" s="44" t="s">
        <v>370</v>
      </c>
      <c r="C360" s="47">
        <v>510180.47164399998</v>
      </c>
      <c r="D360" s="47">
        <v>19488.894016800798</v>
      </c>
      <c r="E360" s="47">
        <v>0</v>
      </c>
      <c r="F360" s="376">
        <v>529669.36566080083</v>
      </c>
    </row>
    <row r="361" spans="1:6" x14ac:dyDescent="0.25">
      <c r="A361" s="52">
        <v>90038691</v>
      </c>
      <c r="B361" s="44" t="s">
        <v>371</v>
      </c>
      <c r="C361" s="47">
        <v>336244.16639999999</v>
      </c>
      <c r="D361" s="47">
        <v>12844.527156479999</v>
      </c>
      <c r="E361" s="47">
        <v>0</v>
      </c>
      <c r="F361" s="376">
        <v>349088.69355647999</v>
      </c>
    </row>
    <row r="362" spans="1:6" x14ac:dyDescent="0.25">
      <c r="A362" s="52">
        <v>90000842</v>
      </c>
      <c r="B362" s="44" t="s">
        <v>372</v>
      </c>
      <c r="C362" s="47">
        <v>5286052.5094536003</v>
      </c>
      <c r="D362" s="47">
        <v>0</v>
      </c>
      <c r="E362" s="47">
        <v>0</v>
      </c>
      <c r="F362" s="376">
        <v>5286052.5094536003</v>
      </c>
    </row>
    <row r="363" spans="1:6" x14ac:dyDescent="0.25">
      <c r="A363" s="52">
        <v>90000872</v>
      </c>
      <c r="B363" s="44" t="s">
        <v>373</v>
      </c>
      <c r="C363" s="47">
        <v>4084245.8078720006</v>
      </c>
      <c r="D363" s="47">
        <v>0</v>
      </c>
      <c r="E363" s="47">
        <v>0</v>
      </c>
      <c r="F363" s="376">
        <v>4084245.8078720006</v>
      </c>
    </row>
    <row r="364" spans="1:6" x14ac:dyDescent="0.25">
      <c r="A364" s="52">
        <v>90037822</v>
      </c>
      <c r="B364" s="44" t="s">
        <v>375</v>
      </c>
      <c r="C364" s="47">
        <v>1549455.1492919996</v>
      </c>
      <c r="D364" s="47">
        <v>0</v>
      </c>
      <c r="E364" s="47">
        <v>0</v>
      </c>
      <c r="F364" s="376">
        <v>1549455.1492919996</v>
      </c>
    </row>
    <row r="365" spans="1:6" x14ac:dyDescent="0.25">
      <c r="A365" s="52">
        <v>90038382</v>
      </c>
      <c r="B365" s="44" t="s">
        <v>376</v>
      </c>
      <c r="C365" s="47">
        <v>2716572.6610400006</v>
      </c>
      <c r="D365" s="47">
        <v>0</v>
      </c>
      <c r="E365" s="47">
        <v>0</v>
      </c>
      <c r="F365" s="376">
        <v>2716572.6610400006</v>
      </c>
    </row>
    <row r="366" spans="1:6" x14ac:dyDescent="0.25">
      <c r="A366" s="52">
        <v>90053342</v>
      </c>
      <c r="B366" s="44" t="s">
        <v>374</v>
      </c>
      <c r="C366" s="47">
        <v>874234.8326399998</v>
      </c>
      <c r="D366" s="47">
        <v>0</v>
      </c>
      <c r="E366" s="47">
        <v>0</v>
      </c>
      <c r="F366" s="376">
        <v>874234.8326399998</v>
      </c>
    </row>
    <row r="367" spans="1:6" x14ac:dyDescent="0.25">
      <c r="A367" s="52">
        <v>90025016</v>
      </c>
      <c r="B367" s="44" t="s">
        <v>377</v>
      </c>
      <c r="C367" s="47">
        <v>204548.53456000003</v>
      </c>
      <c r="D367" s="47">
        <v>0</v>
      </c>
      <c r="E367" s="47">
        <v>0</v>
      </c>
      <c r="F367" s="376">
        <v>204548.53456000003</v>
      </c>
    </row>
    <row r="368" spans="1:6" x14ac:dyDescent="0.25">
      <c r="A368" s="52">
        <v>90025076</v>
      </c>
      <c r="B368" s="44" t="s">
        <v>378</v>
      </c>
      <c r="C368" s="47">
        <v>211553.62135999996</v>
      </c>
      <c r="D368" s="47">
        <v>0</v>
      </c>
      <c r="E368" s="47">
        <v>0</v>
      </c>
      <c r="F368" s="376">
        <v>211553.62135999996</v>
      </c>
    </row>
    <row r="369" spans="1:12" x14ac:dyDescent="0.25">
      <c r="A369" s="52">
        <v>90025136</v>
      </c>
      <c r="B369" s="44" t="s">
        <v>379</v>
      </c>
      <c r="C369" s="47">
        <v>626394.86165600002</v>
      </c>
      <c r="D369" s="47">
        <v>0</v>
      </c>
      <c r="E369" s="47">
        <v>0</v>
      </c>
      <c r="F369" s="376">
        <v>626394.86165600002</v>
      </c>
    </row>
    <row r="370" spans="1:12" x14ac:dyDescent="0.25">
      <c r="A370" s="52">
        <v>90054396</v>
      </c>
      <c r="B370" s="44" t="s">
        <v>380</v>
      </c>
      <c r="C370" s="47">
        <v>281604.48936000001</v>
      </c>
      <c r="D370" s="47">
        <v>0</v>
      </c>
      <c r="E370" s="47">
        <v>0</v>
      </c>
      <c r="F370" s="376">
        <v>281604.48936000001</v>
      </c>
    </row>
    <row r="371" spans="1:12" x14ac:dyDescent="0.25">
      <c r="A371" s="52">
        <v>90000837</v>
      </c>
      <c r="B371" s="44" t="s">
        <v>784</v>
      </c>
      <c r="C371" s="47">
        <v>10642267.968296001</v>
      </c>
      <c r="D371" s="47">
        <v>406534.63638890721</v>
      </c>
      <c r="E371" s="47">
        <v>0</v>
      </c>
      <c r="F371" s="376">
        <v>11048802.604684908</v>
      </c>
    </row>
    <row r="372" spans="1:12" s="51" customFormat="1" x14ac:dyDescent="0.25">
      <c r="A372" s="52">
        <v>90002047</v>
      </c>
      <c r="B372" s="44" t="s">
        <v>785</v>
      </c>
      <c r="C372" s="47">
        <v>6496517.4983200002</v>
      </c>
      <c r="D372" s="47">
        <v>248166.968435824</v>
      </c>
      <c r="E372" s="47">
        <v>0</v>
      </c>
      <c r="F372" s="376">
        <v>6744684.4667558242</v>
      </c>
      <c r="G372" s="129"/>
      <c r="H372" s="119"/>
      <c r="I372" s="119"/>
      <c r="J372" s="119"/>
      <c r="K372" s="119"/>
      <c r="L372" s="119"/>
    </row>
    <row r="373" spans="1:12" x14ac:dyDescent="0.25">
      <c r="A373" s="52">
        <v>90005997</v>
      </c>
      <c r="B373" s="44" t="s">
        <v>786</v>
      </c>
      <c r="C373" s="47">
        <v>7152193.6227999981</v>
      </c>
      <c r="D373" s="47">
        <v>273213.79639095993</v>
      </c>
      <c r="E373" s="47">
        <v>0</v>
      </c>
      <c r="F373" s="376">
        <v>7425407.4191909581</v>
      </c>
    </row>
    <row r="374" spans="1:12" x14ac:dyDescent="0.25">
      <c r="A374" s="52">
        <v>90008177</v>
      </c>
      <c r="B374" s="44" t="s">
        <v>1116</v>
      </c>
      <c r="C374" s="47">
        <v>5913694.2765600001</v>
      </c>
      <c r="D374" s="47">
        <v>225903.12136459199</v>
      </c>
      <c r="E374" s="47">
        <v>0</v>
      </c>
      <c r="F374" s="376">
        <v>6139597.3979245918</v>
      </c>
    </row>
    <row r="375" spans="1:12" x14ac:dyDescent="0.25">
      <c r="A375" s="52">
        <v>90008367</v>
      </c>
      <c r="B375" s="44" t="s">
        <v>787</v>
      </c>
      <c r="C375" s="47">
        <v>8544804.8786400016</v>
      </c>
      <c r="D375" s="47">
        <v>326411.54636404803</v>
      </c>
      <c r="E375" s="47">
        <v>0</v>
      </c>
      <c r="F375" s="376">
        <v>8871216.4250040501</v>
      </c>
    </row>
    <row r="376" spans="1:12" x14ac:dyDescent="0.25">
      <c r="A376" s="52">
        <v>90008987</v>
      </c>
      <c r="B376" s="44" t="s">
        <v>788</v>
      </c>
      <c r="C376" s="47">
        <v>4619154.2359199999</v>
      </c>
      <c r="D376" s="47">
        <v>176451.69181214398</v>
      </c>
      <c r="E376" s="47">
        <v>0</v>
      </c>
      <c r="F376" s="376">
        <v>4795605.9277321436</v>
      </c>
    </row>
    <row r="377" spans="1:12" x14ac:dyDescent="0.25">
      <c r="A377" s="52">
        <v>90038737</v>
      </c>
      <c r="B377" s="44" t="s">
        <v>381</v>
      </c>
      <c r="C377" s="47">
        <v>8861434.8020000011</v>
      </c>
      <c r="D377" s="47">
        <v>338506.80943640001</v>
      </c>
      <c r="E377" s="47">
        <v>0</v>
      </c>
      <c r="F377" s="376">
        <v>9199941.6114364006</v>
      </c>
    </row>
    <row r="378" spans="1:12" x14ac:dyDescent="0.25">
      <c r="A378" s="52">
        <v>90042287</v>
      </c>
      <c r="B378" s="44" t="s">
        <v>789</v>
      </c>
      <c r="C378" s="47">
        <v>4874139.395440001</v>
      </c>
      <c r="D378" s="47">
        <v>186192.12490580804</v>
      </c>
      <c r="E378" s="47">
        <v>0</v>
      </c>
      <c r="F378" s="376">
        <v>5060331.5203458089</v>
      </c>
    </row>
    <row r="379" spans="1:12" x14ac:dyDescent="0.25">
      <c r="A379" s="390"/>
      <c r="B379" s="44"/>
      <c r="F379" s="29"/>
    </row>
    <row r="380" spans="1:12" x14ac:dyDescent="0.25">
      <c r="A380" s="390"/>
      <c r="B380" s="44"/>
      <c r="F380" s="29"/>
    </row>
    <row r="381" spans="1:12" x14ac:dyDescent="0.25">
      <c r="A381" s="390"/>
      <c r="B381" s="44"/>
      <c r="F381" s="29"/>
    </row>
    <row r="382" spans="1:12" x14ac:dyDescent="0.25">
      <c r="A382" s="390"/>
      <c r="B382" s="44"/>
      <c r="F382" s="29"/>
    </row>
    <row r="383" spans="1:12" x14ac:dyDescent="0.25">
      <c r="A383" s="390"/>
      <c r="B383" s="44"/>
      <c r="F383" s="29"/>
    </row>
    <row r="384" spans="1:12" x14ac:dyDescent="0.25">
      <c r="A384" s="390"/>
      <c r="B384" s="44"/>
      <c r="F384" s="29"/>
    </row>
    <row r="385" spans="1:6" x14ac:dyDescent="0.25">
      <c r="A385" s="390"/>
      <c r="B385" s="44"/>
      <c r="F385" s="29"/>
    </row>
    <row r="386" spans="1:6" x14ac:dyDescent="0.25">
      <c r="A386" s="390"/>
      <c r="B386" s="44"/>
      <c r="F386" s="29"/>
    </row>
    <row r="387" spans="1:6" x14ac:dyDescent="0.25">
      <c r="A387" s="390"/>
      <c r="F387" s="29"/>
    </row>
    <row r="388" spans="1:6" x14ac:dyDescent="0.25">
      <c r="A388" s="390"/>
      <c r="F388" s="29"/>
    </row>
    <row r="389" spans="1:6" x14ac:dyDescent="0.25">
      <c r="A389" s="390"/>
      <c r="F389" s="29"/>
    </row>
    <row r="390" spans="1:6" x14ac:dyDescent="0.25">
      <c r="A390" s="390"/>
      <c r="F390" s="29"/>
    </row>
    <row r="391" spans="1:6" x14ac:dyDescent="0.25">
      <c r="A391" s="390"/>
      <c r="F391" s="29"/>
    </row>
    <row r="392" spans="1:6" x14ac:dyDescent="0.25">
      <c r="A392" s="390"/>
    </row>
    <row r="393" spans="1:6" x14ac:dyDescent="0.25">
      <c r="A393" s="390"/>
    </row>
    <row r="394" spans="1:6" x14ac:dyDescent="0.25">
      <c r="A394" s="390"/>
    </row>
    <row r="395" spans="1:6" x14ac:dyDescent="0.25">
      <c r="A395" s="390"/>
    </row>
    <row r="396" spans="1:6" x14ac:dyDescent="0.25">
      <c r="A396" s="390"/>
    </row>
    <row r="397" spans="1:6" x14ac:dyDescent="0.25">
      <c r="A397" s="389"/>
    </row>
    <row r="398" spans="1:6" x14ac:dyDescent="0.25">
      <c r="A398" s="389"/>
    </row>
    <row r="399" spans="1:6" x14ac:dyDescent="0.25">
      <c r="A399" s="389"/>
      <c r="B399" s="391"/>
    </row>
    <row r="400" spans="1:6" x14ac:dyDescent="0.25">
      <c r="A400" s="389"/>
    </row>
    <row r="401" spans="1:2" x14ac:dyDescent="0.25">
      <c r="A401" s="389"/>
    </row>
    <row r="402" spans="1:2" x14ac:dyDescent="0.25">
      <c r="A402" s="389"/>
    </row>
    <row r="403" spans="1:2" x14ac:dyDescent="0.25">
      <c r="A403" s="389"/>
    </row>
    <row r="404" spans="1:2" x14ac:dyDescent="0.25">
      <c r="A404" s="389"/>
    </row>
    <row r="405" spans="1:2" x14ac:dyDescent="0.25">
      <c r="A405" s="390"/>
    </row>
    <row r="406" spans="1:2" x14ac:dyDescent="0.25">
      <c r="A406" s="389"/>
    </row>
    <row r="407" spans="1:2" x14ac:dyDescent="0.25">
      <c r="A407" s="389"/>
    </row>
    <row r="408" spans="1:2" x14ac:dyDescent="0.25">
      <c r="A408" s="389"/>
    </row>
    <row r="409" spans="1:2" x14ac:dyDescent="0.25">
      <c r="A409" s="390"/>
    </row>
    <row r="410" spans="1:2" x14ac:dyDescent="0.25">
      <c r="A410" s="389"/>
    </row>
    <row r="411" spans="1:2" x14ac:dyDescent="0.25">
      <c r="A411" s="389"/>
    </row>
    <row r="412" spans="1:2" x14ac:dyDescent="0.25">
      <c r="A412" s="389"/>
    </row>
    <row r="413" spans="1:2" x14ac:dyDescent="0.25">
      <c r="A413" s="389"/>
      <c r="B413" s="391"/>
    </row>
  </sheetData>
  <pageMargins left="0.51181102362204722" right="0.51181102362204722" top="0.55118110236220474" bottom="0.55118110236220474" header="0.31496062992125984" footer="0.31496062992125984"/>
  <pageSetup paperSize="9" scale="90" orientation="portrait" r:id="rId1"/>
  <ignoredErrors>
    <ignoredError sqref="F5 F7:F91 F98:F378 F93:F97" calculatedColumn="1"/>
  </ignoredErrors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99"/>
  <sheetViews>
    <sheetView zoomScale="80" zoomScaleNormal="80" workbookViewId="0">
      <pane xSplit="2" ySplit="5" topLeftCell="C6" activePane="bottomRight" state="frozen"/>
      <selection activeCell="G29" sqref="G29"/>
      <selection pane="topRight" activeCell="G29" sqref="G29"/>
      <selection pane="bottomLeft" activeCell="G29" sqref="G29"/>
      <selection pane="bottomRight"/>
    </sheetView>
  </sheetViews>
  <sheetFormatPr defaultRowHeight="15" x14ac:dyDescent="0.25"/>
  <cols>
    <col min="1" max="1" width="8.375" style="398" customWidth="1"/>
    <col min="2" max="2" width="12.5" style="397" bestFit="1" customWidth="1"/>
    <col min="3" max="3" width="15.5" style="397" customWidth="1"/>
    <col min="4" max="15" width="15.5" style="398" customWidth="1"/>
    <col min="16" max="16" width="21.375" style="399" bestFit="1" customWidth="1"/>
    <col min="17" max="17" width="21.375" style="409" bestFit="1" customWidth="1"/>
    <col min="18" max="18" width="24" style="400" bestFit="1" customWidth="1"/>
    <col min="19" max="19" width="20.625" style="24" bestFit="1" customWidth="1"/>
    <col min="20" max="20" width="10.625" bestFit="1" customWidth="1"/>
    <col min="21" max="21" width="8.625" bestFit="1" customWidth="1"/>
    <col min="22" max="23" width="9.625" bestFit="1" customWidth="1"/>
  </cols>
  <sheetData>
    <row r="1" spans="1:19" ht="23.25" x14ac:dyDescent="0.35">
      <c r="A1" s="433" t="s">
        <v>1118</v>
      </c>
      <c r="E1" s="441"/>
      <c r="Q1" s="197"/>
    </row>
    <row r="2" spans="1:19" x14ac:dyDescent="0.25">
      <c r="A2" s="398" t="s">
        <v>382</v>
      </c>
      <c r="B2" s="401"/>
      <c r="C2" s="401"/>
      <c r="Q2" s="197"/>
    </row>
    <row r="3" spans="1:19" x14ac:dyDescent="0.25">
      <c r="A3" s="398" t="s">
        <v>795</v>
      </c>
      <c r="D3" s="12"/>
      <c r="Q3" s="197"/>
    </row>
    <row r="4" spans="1:19" s="258" customFormat="1" ht="57" x14ac:dyDescent="0.2">
      <c r="A4" s="269" t="s">
        <v>714</v>
      </c>
      <c r="B4" s="270" t="s">
        <v>4</v>
      </c>
      <c r="C4" s="451" t="s">
        <v>1122</v>
      </c>
      <c r="D4" s="451" t="s">
        <v>1123</v>
      </c>
      <c r="E4" s="451" t="s">
        <v>1124</v>
      </c>
      <c r="F4" s="451" t="s">
        <v>1125</v>
      </c>
      <c r="G4" s="451" t="s">
        <v>1126</v>
      </c>
      <c r="H4" s="451" t="s">
        <v>1127</v>
      </c>
      <c r="I4" s="451" t="s">
        <v>1128</v>
      </c>
      <c r="J4" s="451" t="s">
        <v>1129</v>
      </c>
      <c r="K4" s="451" t="s">
        <v>1130</v>
      </c>
      <c r="L4" s="451" t="s">
        <v>1121</v>
      </c>
      <c r="M4" s="451" t="s">
        <v>1131</v>
      </c>
      <c r="N4" s="451" t="s">
        <v>1132</v>
      </c>
      <c r="O4" s="451" t="s">
        <v>1133</v>
      </c>
      <c r="P4" s="402" t="s">
        <v>1135</v>
      </c>
      <c r="Q4" s="403" t="s">
        <v>1136</v>
      </c>
      <c r="R4" s="414" t="s">
        <v>1134</v>
      </c>
      <c r="S4" s="425" t="s">
        <v>1137</v>
      </c>
    </row>
    <row r="5" spans="1:19" x14ac:dyDescent="0.25">
      <c r="A5" s="397"/>
      <c r="B5" s="397" t="s">
        <v>394</v>
      </c>
      <c r="C5" s="404">
        <f t="shared" ref="C5:O5" si="0">SUM(C6:C298)</f>
        <v>375000007</v>
      </c>
      <c r="D5" s="404">
        <f t="shared" si="0"/>
        <v>129000008</v>
      </c>
      <c r="E5" s="404">
        <f t="shared" si="0"/>
        <v>299000000.00000018</v>
      </c>
      <c r="F5" s="404">
        <f t="shared" si="0"/>
        <v>11499999.999999998</v>
      </c>
      <c r="G5" s="404">
        <f t="shared" si="0"/>
        <v>9500000</v>
      </c>
      <c r="H5" s="404">
        <f t="shared" si="0"/>
        <v>131000000.00000004</v>
      </c>
      <c r="I5" s="404">
        <f t="shared" si="0"/>
        <v>262000000</v>
      </c>
      <c r="J5" s="404">
        <f t="shared" si="0"/>
        <v>394999999.9999997</v>
      </c>
      <c r="K5" s="404">
        <f t="shared" si="0"/>
        <v>131000000.00000004</v>
      </c>
      <c r="L5" s="404">
        <f t="shared" si="0"/>
        <v>224000000.00000006</v>
      </c>
      <c r="M5" s="404">
        <f t="shared" si="0"/>
        <v>301999999.99999964</v>
      </c>
      <c r="N5" s="404">
        <f t="shared" si="0"/>
        <v>180999999.99999994</v>
      </c>
      <c r="O5" s="404">
        <f t="shared" si="0"/>
        <v>225500008.4081637</v>
      </c>
      <c r="P5" s="404">
        <f>SUM(P6:P298)</f>
        <v>2450000014.999999</v>
      </c>
      <c r="Q5" s="197">
        <f>SUM(Verokompensaatiot[[#This Row],[Veromenetysten korvaus vuodelta 2010]:[Veromenetysten korvaus vuodelta 2022]])</f>
        <v>2675500023.4081631</v>
      </c>
      <c r="R5" s="427">
        <f>SUM(R6:R298)</f>
        <v>-27099999.996386912</v>
      </c>
      <c r="S5" s="404">
        <f>Verokompensaatiot[[#This Row],[Verokorvaukset vuosilta 2010-2022 yhteensä, €]]+Verokompensaatiot[[#This Row],[Verolykkäysten takaisinperintä vuonna 2022]]</f>
        <v>2648400023.4117761</v>
      </c>
    </row>
    <row r="6" spans="1:19" x14ac:dyDescent="0.25">
      <c r="A6" s="36">
        <v>5</v>
      </c>
      <c r="B6" s="13" t="s">
        <v>18</v>
      </c>
      <c r="C6" s="452">
        <v>982443</v>
      </c>
      <c r="D6" s="424">
        <v>316760</v>
      </c>
      <c r="E6" s="424">
        <v>854672.97116156155</v>
      </c>
      <c r="F6" s="424">
        <v>45846.997350827412</v>
      </c>
      <c r="G6" s="424">
        <v>104017.12567895393</v>
      </c>
      <c r="H6" s="424">
        <v>405909.55986633711</v>
      </c>
      <c r="I6" s="424">
        <v>595879.92461751495</v>
      </c>
      <c r="J6" s="424">
        <v>855777.19931543048</v>
      </c>
      <c r="K6" s="424">
        <v>259567.6986035869</v>
      </c>
      <c r="L6" s="424">
        <v>482826.74172792077</v>
      </c>
      <c r="M6" s="424">
        <v>672045.29585116694</v>
      </c>
      <c r="N6" s="424">
        <v>355929.39023934794</v>
      </c>
      <c r="O6" s="424">
        <v>461326.3361916609</v>
      </c>
      <c r="P6" s="404">
        <f>SUM(Verokompensaatiot[[#This Row],[Veromenetysten korvaus vuodelta 2010]:[Veromenetysten korvaus vuodelta 2021]])</f>
        <v>5931675.9044126486</v>
      </c>
      <c r="Q6" s="405">
        <f>SUM(Verokompensaatiot[[#This Row],[Veromenetysten korvaus vuodelta 2010]:[Veromenetysten korvaus vuodelta 2022]])</f>
        <v>6393002.2406043094</v>
      </c>
      <c r="R6" s="427">
        <v>-33672.136647192267</v>
      </c>
      <c r="S6" s="428">
        <f>Verokompensaatiot[[#This Row],[Verokorvaukset vuosilta 2010-2022 yhteensä, €]]+Verokompensaatiot[[#This Row],[Verolykkäysten takaisinperintä vuonna 2022]]</f>
        <v>6359330.1039571175</v>
      </c>
    </row>
    <row r="7" spans="1:19" x14ac:dyDescent="0.25">
      <c r="A7" s="36">
        <v>9</v>
      </c>
      <c r="B7" s="13" t="s">
        <v>19</v>
      </c>
      <c r="C7" s="453">
        <v>269616</v>
      </c>
      <c r="D7" s="424">
        <v>76861</v>
      </c>
      <c r="E7" s="424">
        <v>208942.05469652946</v>
      </c>
      <c r="F7" s="424">
        <v>11331.876123504489</v>
      </c>
      <c r="G7" s="424">
        <v>20677.758179640379</v>
      </c>
      <c r="H7" s="424">
        <v>98339.24119116721</v>
      </c>
      <c r="I7" s="424">
        <v>155628.8025438553</v>
      </c>
      <c r="J7" s="424">
        <v>249305.43506665138</v>
      </c>
      <c r="K7" s="424">
        <v>62436.342574807924</v>
      </c>
      <c r="L7" s="424">
        <v>126039.71635671791</v>
      </c>
      <c r="M7" s="424">
        <v>175698.08871728778</v>
      </c>
      <c r="N7" s="424">
        <v>100722.98439812243</v>
      </c>
      <c r="O7" s="424">
        <v>127889.89188162552</v>
      </c>
      <c r="P7" s="404">
        <f>SUM(Verokompensaatiot[[#This Row],[Veromenetysten korvaus vuodelta 2010]:[Veromenetysten korvaus vuodelta 2021]])</f>
        <v>1555599.2998482841</v>
      </c>
      <c r="Q7" s="405">
        <f>SUM(Verokompensaatiot[[#This Row],[Veromenetysten korvaus vuodelta 2010]:[Veromenetysten korvaus vuodelta 2022]])</f>
        <v>1683489.1917299097</v>
      </c>
      <c r="R7" s="427">
        <v>-9152.2084304680011</v>
      </c>
      <c r="S7" s="428">
        <f>Verokompensaatiot[[#This Row],[Verokorvaukset vuosilta 2010-2022 yhteensä, €]]+Verokompensaatiot[[#This Row],[Verolykkäysten takaisinperintä vuonna 2022]]</f>
        <v>1674336.9832994416</v>
      </c>
    </row>
    <row r="8" spans="1:19" x14ac:dyDescent="0.25">
      <c r="A8" s="36">
        <v>10</v>
      </c>
      <c r="B8" s="13" t="s">
        <v>20</v>
      </c>
      <c r="C8" s="453">
        <v>1196258</v>
      </c>
      <c r="D8" s="424">
        <v>389828</v>
      </c>
      <c r="E8" s="424">
        <v>994223.94052324235</v>
      </c>
      <c r="F8" s="424">
        <v>46805.493257466267</v>
      </c>
      <c r="G8" s="424">
        <v>102562.06916084253</v>
      </c>
      <c r="H8" s="424">
        <v>466334.08575838123</v>
      </c>
      <c r="I8" s="424">
        <v>749068.49356819619</v>
      </c>
      <c r="J8" s="424">
        <v>1066515.1689976272</v>
      </c>
      <c r="K8" s="424">
        <v>322351.75372613425</v>
      </c>
      <c r="L8" s="424">
        <v>594111.29516849422</v>
      </c>
      <c r="M8" s="424">
        <v>803688.23112984188</v>
      </c>
      <c r="N8" s="424">
        <v>455921.26399358484</v>
      </c>
      <c r="O8" s="424">
        <v>581039.72465223749</v>
      </c>
      <c r="P8" s="404">
        <f>SUM(Verokompensaatiot[[#This Row],[Veromenetysten korvaus vuodelta 2010]:[Veromenetysten korvaus vuodelta 2021]])</f>
        <v>7187667.7952838093</v>
      </c>
      <c r="Q8" s="405">
        <f>SUM(Verokompensaatiot[[#This Row],[Veromenetysten korvaus vuodelta 2010]:[Veromenetysten korvaus vuodelta 2022]])</f>
        <v>7768707.5199360466</v>
      </c>
      <c r="R8" s="427">
        <v>-40246.4100936451</v>
      </c>
      <c r="S8" s="428">
        <f>Verokompensaatiot[[#This Row],[Verokorvaukset vuosilta 2010-2022 yhteensä, €]]+Verokompensaatiot[[#This Row],[Verolykkäysten takaisinperintä vuonna 2022]]</f>
        <v>7728461.109842401</v>
      </c>
    </row>
    <row r="9" spans="1:19" x14ac:dyDescent="0.25">
      <c r="A9" s="36">
        <v>16</v>
      </c>
      <c r="B9" s="13" t="s">
        <v>21</v>
      </c>
      <c r="C9" s="453">
        <v>734044</v>
      </c>
      <c r="D9" s="424">
        <v>234966</v>
      </c>
      <c r="E9" s="424">
        <v>499428.03132371634</v>
      </c>
      <c r="F9" s="424">
        <v>23164.14885330807</v>
      </c>
      <c r="G9" s="424">
        <v>5375.0268597214126</v>
      </c>
      <c r="H9" s="424">
        <v>239081.0739268699</v>
      </c>
      <c r="I9" s="424">
        <v>418755.6805136163</v>
      </c>
      <c r="J9" s="424">
        <v>701338.61270651082</v>
      </c>
      <c r="K9" s="424">
        <v>207166.79425464023</v>
      </c>
      <c r="L9" s="424">
        <v>358437.56081256393</v>
      </c>
      <c r="M9" s="424">
        <v>467110.22599580581</v>
      </c>
      <c r="N9" s="424">
        <v>270454.40685041237</v>
      </c>
      <c r="O9" s="424">
        <v>356593.10783116054</v>
      </c>
      <c r="P9" s="404">
        <f>SUM(Verokompensaatiot[[#This Row],[Veromenetysten korvaus vuodelta 2010]:[Veromenetysten korvaus vuodelta 2021]])</f>
        <v>4159321.5620971648</v>
      </c>
      <c r="Q9" s="405">
        <f>SUM(Verokompensaatiot[[#This Row],[Veromenetysten korvaus vuodelta 2010]:[Veromenetysten korvaus vuodelta 2022]])</f>
        <v>4515914.6699283253</v>
      </c>
      <c r="R9" s="427">
        <v>-35442.15797542678</v>
      </c>
      <c r="S9" s="428">
        <f>Verokompensaatiot[[#This Row],[Verokorvaukset vuosilta 2010-2022 yhteensä, €]]+Verokompensaatiot[[#This Row],[Verolykkäysten takaisinperintä vuonna 2022]]</f>
        <v>4480472.5119528985</v>
      </c>
    </row>
    <row r="10" spans="1:19" x14ac:dyDescent="0.25">
      <c r="A10" s="36">
        <v>18</v>
      </c>
      <c r="B10" s="13" t="s">
        <v>22</v>
      </c>
      <c r="C10" s="453">
        <v>390010</v>
      </c>
      <c r="D10" s="424">
        <v>130963</v>
      </c>
      <c r="E10" s="424">
        <v>277568.86861187575</v>
      </c>
      <c r="F10" s="424">
        <v>5685.5331348501413</v>
      </c>
      <c r="G10" s="424">
        <v>18260.159979551037</v>
      </c>
      <c r="H10" s="424">
        <v>78444.940512162895</v>
      </c>
      <c r="I10" s="424">
        <v>268579.92814660154</v>
      </c>
      <c r="J10" s="424">
        <v>394468.01675735629</v>
      </c>
      <c r="K10" s="424">
        <v>106452.60858936342</v>
      </c>
      <c r="L10" s="424">
        <v>194995.58547290025</v>
      </c>
      <c r="M10" s="424">
        <v>257965.48290369249</v>
      </c>
      <c r="N10" s="424">
        <v>159699.93272014483</v>
      </c>
      <c r="O10" s="424">
        <v>198028.93738170483</v>
      </c>
      <c r="P10" s="404">
        <f>SUM(Verokompensaatiot[[#This Row],[Veromenetysten korvaus vuodelta 2010]:[Veromenetysten korvaus vuodelta 2021]])</f>
        <v>2283094.0568284984</v>
      </c>
      <c r="Q10" s="405">
        <f>SUM(Verokompensaatiot[[#This Row],[Veromenetysten korvaus vuodelta 2010]:[Veromenetysten korvaus vuodelta 2022]])</f>
        <v>2481122.9942102032</v>
      </c>
      <c r="R10" s="427">
        <v>-23624.613202346052</v>
      </c>
      <c r="S10" s="428">
        <f>Verokompensaatiot[[#This Row],[Verokorvaukset vuosilta 2010-2022 yhteensä, €]]+Verokompensaatiot[[#This Row],[Verolykkäysten takaisinperintä vuonna 2022]]</f>
        <v>2457498.3810078572</v>
      </c>
    </row>
    <row r="11" spans="1:19" x14ac:dyDescent="0.25">
      <c r="A11" s="36">
        <v>19</v>
      </c>
      <c r="B11" s="13" t="s">
        <v>23</v>
      </c>
      <c r="C11" s="453">
        <v>304849</v>
      </c>
      <c r="D11" s="424">
        <v>99381</v>
      </c>
      <c r="E11" s="424">
        <v>201671.6672826829</v>
      </c>
      <c r="F11" s="424">
        <v>3174.9392171713553</v>
      </c>
      <c r="G11" s="424">
        <v>16950.500800257825</v>
      </c>
      <c r="H11" s="424">
        <v>78918.645847082007</v>
      </c>
      <c r="I11" s="424">
        <v>205320.91818612782</v>
      </c>
      <c r="J11" s="424">
        <v>357272.23991055088</v>
      </c>
      <c r="K11" s="424">
        <v>93136.486716833999</v>
      </c>
      <c r="L11" s="424">
        <v>166118.60393671633</v>
      </c>
      <c r="M11" s="424">
        <v>224982.56761189338</v>
      </c>
      <c r="N11" s="424">
        <v>141266.33328408713</v>
      </c>
      <c r="O11" s="424">
        <v>170800.89223739534</v>
      </c>
      <c r="P11" s="404">
        <f>SUM(Verokompensaatiot[[#This Row],[Veromenetysten korvaus vuodelta 2010]:[Veromenetysten korvaus vuodelta 2021]])</f>
        <v>1893042.9027934037</v>
      </c>
      <c r="Q11" s="405">
        <f>SUM(Verokompensaatiot[[#This Row],[Veromenetysten korvaus vuodelta 2010]:[Veromenetysten korvaus vuodelta 2022]])</f>
        <v>2063843.795030799</v>
      </c>
      <c r="R11" s="427">
        <v>-17424.497690650795</v>
      </c>
      <c r="S11" s="428">
        <f>Verokompensaatiot[[#This Row],[Verokorvaukset vuosilta 2010-2022 yhteensä, €]]+Verokompensaatiot[[#This Row],[Verolykkäysten takaisinperintä vuonna 2022]]</f>
        <v>2046419.2973401481</v>
      </c>
    </row>
    <row r="12" spans="1:19" x14ac:dyDescent="0.25">
      <c r="A12" s="36">
        <v>20</v>
      </c>
      <c r="B12" s="13" t="s">
        <v>24</v>
      </c>
      <c r="C12" s="453">
        <v>1334279</v>
      </c>
      <c r="D12" s="424">
        <v>410543</v>
      </c>
      <c r="E12" s="424">
        <v>897394.9424826249</v>
      </c>
      <c r="F12" s="424">
        <v>27428.68789498369</v>
      </c>
      <c r="G12" s="424">
        <v>125948.33979683967</v>
      </c>
      <c r="H12" s="424">
        <v>413526.2233831386</v>
      </c>
      <c r="I12" s="424">
        <v>833777.01560758299</v>
      </c>
      <c r="J12" s="424">
        <v>1346679.5531167898</v>
      </c>
      <c r="K12" s="424">
        <v>355892.24723762769</v>
      </c>
      <c r="L12" s="424">
        <v>697081.55747567234</v>
      </c>
      <c r="M12" s="424">
        <v>881263.90259031765</v>
      </c>
      <c r="N12" s="424">
        <v>552531.84865490615</v>
      </c>
      <c r="O12" s="424">
        <v>719490.4660984003</v>
      </c>
      <c r="P12" s="404">
        <f>SUM(Verokompensaatiot[[#This Row],[Veromenetysten korvaus vuodelta 2010]:[Veromenetysten korvaus vuodelta 2021]])</f>
        <v>7876346.3182404833</v>
      </c>
      <c r="Q12" s="405">
        <f>SUM(Verokompensaatiot[[#This Row],[Veromenetysten korvaus vuodelta 2010]:[Veromenetysten korvaus vuodelta 2022]])</f>
        <v>8595836.7843388841</v>
      </c>
      <c r="R12" s="427">
        <v>-75065.44174165497</v>
      </c>
      <c r="S12" s="428">
        <f>Verokompensaatiot[[#This Row],[Verokorvaukset vuosilta 2010-2022 yhteensä, €]]+Verokompensaatiot[[#This Row],[Verolykkäysten takaisinperintä vuonna 2022]]</f>
        <v>8520771.3425972294</v>
      </c>
    </row>
    <row r="13" spans="1:19" x14ac:dyDescent="0.25">
      <c r="A13" s="36">
        <v>46</v>
      </c>
      <c r="B13" s="13" t="s">
        <v>25</v>
      </c>
      <c r="C13" s="453">
        <v>170795</v>
      </c>
      <c r="D13" s="424">
        <v>51004</v>
      </c>
      <c r="E13" s="424">
        <v>132057.32919923117</v>
      </c>
      <c r="F13" s="424">
        <v>6623.6324419357716</v>
      </c>
      <c r="G13" s="424">
        <v>5672.3970182429675</v>
      </c>
      <c r="H13" s="424">
        <v>61209.447183882701</v>
      </c>
      <c r="I13" s="424">
        <v>88357.190793127505</v>
      </c>
      <c r="J13" s="424">
        <v>132007.98019348277</v>
      </c>
      <c r="K13" s="424">
        <v>36934.000312073003</v>
      </c>
      <c r="L13" s="424">
        <v>69106.637919562403</v>
      </c>
      <c r="M13" s="424">
        <v>99245.466101418511</v>
      </c>
      <c r="N13" s="424">
        <v>51260.450162341367</v>
      </c>
      <c r="O13" s="424">
        <v>68602.407418269067</v>
      </c>
      <c r="P13" s="404">
        <f>SUM(Verokompensaatiot[[#This Row],[Veromenetysten korvaus vuodelta 2010]:[Veromenetysten korvaus vuodelta 2021]])</f>
        <v>904273.53132529825</v>
      </c>
      <c r="Q13" s="405">
        <f>SUM(Verokompensaatiot[[#This Row],[Veromenetysten korvaus vuodelta 2010]:[Veromenetysten korvaus vuodelta 2022]])</f>
        <v>972875.93874356733</v>
      </c>
      <c r="R13" s="427">
        <v>-5389.768285199325</v>
      </c>
      <c r="S13" s="428">
        <f>Verokompensaatiot[[#This Row],[Verokorvaukset vuosilta 2010-2022 yhteensä, €]]+Verokompensaatiot[[#This Row],[Verolykkäysten takaisinperintä vuonna 2022]]</f>
        <v>967486.17045836803</v>
      </c>
    </row>
    <row r="14" spans="1:19" x14ac:dyDescent="0.25">
      <c r="A14" s="36">
        <v>47</v>
      </c>
      <c r="B14" s="13" t="s">
        <v>26</v>
      </c>
      <c r="C14" s="453">
        <v>173397</v>
      </c>
      <c r="D14" s="424">
        <v>59946</v>
      </c>
      <c r="E14" s="424">
        <v>172394.94870718927</v>
      </c>
      <c r="F14" s="424">
        <v>9669.3629249829883</v>
      </c>
      <c r="G14" s="424">
        <v>17796.731132926219</v>
      </c>
      <c r="H14" s="424">
        <v>66470.258459410979</v>
      </c>
      <c r="I14" s="424">
        <v>120347.25272450408</v>
      </c>
      <c r="J14" s="424">
        <v>149976.14331376436</v>
      </c>
      <c r="K14" s="424">
        <v>66511.291980302587</v>
      </c>
      <c r="L14" s="424">
        <v>106033.8413544209</v>
      </c>
      <c r="M14" s="424">
        <v>134198.86573402371</v>
      </c>
      <c r="N14" s="424">
        <v>74342.400905223913</v>
      </c>
      <c r="O14" s="424">
        <v>94469.735281830872</v>
      </c>
      <c r="P14" s="404">
        <f>SUM(Verokompensaatiot[[#This Row],[Veromenetysten korvaus vuodelta 2010]:[Veromenetysten korvaus vuodelta 2021]])</f>
        <v>1151084.0972367488</v>
      </c>
      <c r="Q14" s="405">
        <f>SUM(Verokompensaatiot[[#This Row],[Veromenetysten korvaus vuodelta 2010]:[Veromenetysten korvaus vuodelta 2022]])</f>
        <v>1245553.8325185797</v>
      </c>
      <c r="R14" s="427">
        <v>-7480.50595072744</v>
      </c>
      <c r="S14" s="428">
        <f>Verokompensaatiot[[#This Row],[Verokorvaukset vuosilta 2010-2022 yhteensä, €]]+Verokompensaatiot[[#This Row],[Verolykkäysten takaisinperintä vuonna 2022]]</f>
        <v>1238073.3265678522</v>
      </c>
    </row>
    <row r="15" spans="1:19" x14ac:dyDescent="0.25">
      <c r="A15" s="36">
        <v>49</v>
      </c>
      <c r="B15" s="13" t="s">
        <v>27</v>
      </c>
      <c r="C15" s="453">
        <v>12227998</v>
      </c>
      <c r="D15" s="424">
        <v>4741059</v>
      </c>
      <c r="E15" s="424">
        <v>9930861.5407071169</v>
      </c>
      <c r="F15" s="424">
        <v>158476.05074123334</v>
      </c>
      <c r="G15" s="424">
        <v>-3216643.8105507209</v>
      </c>
      <c r="H15" s="424">
        <v>3590217.8977544284</v>
      </c>
      <c r="I15" s="424">
        <v>10354449.592781734</v>
      </c>
      <c r="J15" s="424">
        <v>14030211.993497528</v>
      </c>
      <c r="K15" s="424">
        <v>5368588.6363894185</v>
      </c>
      <c r="L15" s="424">
        <v>8687348.3061443325</v>
      </c>
      <c r="M15" s="424">
        <v>12313128.11738625</v>
      </c>
      <c r="N15" s="424">
        <v>7930571.9403886963</v>
      </c>
      <c r="O15" s="424">
        <v>8970990.5127892513</v>
      </c>
      <c r="P15" s="404">
        <f>SUM(Verokompensaatiot[[#This Row],[Veromenetysten korvaus vuodelta 2010]:[Veromenetysten korvaus vuodelta 2021]])</f>
        <v>86116267.265240014</v>
      </c>
      <c r="Q15" s="405">
        <f>SUM(Verokompensaatiot[[#This Row],[Veromenetysten korvaus vuodelta 2010]:[Veromenetysten korvaus vuodelta 2022]])</f>
        <v>95087257.778029263</v>
      </c>
      <c r="R15" s="427">
        <v>-1829292.3131113523</v>
      </c>
      <c r="S15" s="428">
        <f>Verokompensaatiot[[#This Row],[Verokorvaukset vuosilta 2010-2022 yhteensä, €]]+Verokompensaatiot[[#This Row],[Verolykkäysten takaisinperintä vuonna 2022]]</f>
        <v>93257965.464917913</v>
      </c>
    </row>
    <row r="16" spans="1:19" x14ac:dyDescent="0.25">
      <c r="A16" s="36">
        <v>50</v>
      </c>
      <c r="B16" s="13" t="s">
        <v>28</v>
      </c>
      <c r="C16" s="453">
        <v>930471</v>
      </c>
      <c r="D16" s="424">
        <v>326226</v>
      </c>
      <c r="E16" s="424">
        <v>755979.69918184658</v>
      </c>
      <c r="F16" s="424">
        <v>35805.378420700079</v>
      </c>
      <c r="G16" s="424">
        <v>118088.13599981995</v>
      </c>
      <c r="H16" s="424">
        <v>359583.83389071794</v>
      </c>
      <c r="I16" s="424">
        <v>592840.14091513911</v>
      </c>
      <c r="J16" s="424">
        <v>1045132.1657653033</v>
      </c>
      <c r="K16" s="424">
        <v>278567.27786175744</v>
      </c>
      <c r="L16" s="424">
        <v>485946.37589173508</v>
      </c>
      <c r="M16" s="424">
        <v>624197.38728321716</v>
      </c>
      <c r="N16" s="424">
        <v>381138.54144046252</v>
      </c>
      <c r="O16" s="424">
        <v>493174.75235817471</v>
      </c>
      <c r="P16" s="404">
        <f>SUM(Verokompensaatiot[[#This Row],[Veromenetysten korvaus vuodelta 2010]:[Veromenetysten korvaus vuodelta 2021]])</f>
        <v>5933975.936650699</v>
      </c>
      <c r="Q16" s="405">
        <f>SUM(Verokompensaatiot[[#This Row],[Veromenetysten korvaus vuodelta 2010]:[Veromenetysten korvaus vuodelta 2022]])</f>
        <v>6427150.6890088739</v>
      </c>
      <c r="R16" s="427">
        <v>-53482.17404736553</v>
      </c>
      <c r="S16" s="428">
        <f>Verokompensaatiot[[#This Row],[Verokorvaukset vuosilta 2010-2022 yhteensä, €]]+Verokompensaatiot[[#This Row],[Verolykkäysten takaisinperintä vuonna 2022]]</f>
        <v>6373668.5149615081</v>
      </c>
    </row>
    <row r="17" spans="1:19" x14ac:dyDescent="0.25">
      <c r="A17" s="36">
        <v>51</v>
      </c>
      <c r="B17" s="13" t="s">
        <v>29</v>
      </c>
      <c r="C17" s="453">
        <v>825213</v>
      </c>
      <c r="D17" s="424">
        <v>332930</v>
      </c>
      <c r="E17" s="424">
        <v>852349.38387434487</v>
      </c>
      <c r="F17" s="424">
        <v>38149.057097675279</v>
      </c>
      <c r="G17" s="424">
        <v>81094.721681168565</v>
      </c>
      <c r="H17" s="424">
        <v>261660.24010085664</v>
      </c>
      <c r="I17" s="424">
        <v>497056.58265767223</v>
      </c>
      <c r="J17" s="424">
        <v>700972.90430789872</v>
      </c>
      <c r="K17" s="424">
        <v>275408.68621278135</v>
      </c>
      <c r="L17" s="424">
        <v>436241.25232088531</v>
      </c>
      <c r="M17" s="424">
        <v>594485.72247653292</v>
      </c>
      <c r="N17" s="424">
        <v>300086.711958742</v>
      </c>
      <c r="O17" s="424">
        <v>378563.30199967441</v>
      </c>
      <c r="P17" s="404">
        <f>SUM(Verokompensaatiot[[#This Row],[Veromenetysten korvaus vuodelta 2010]:[Veromenetysten korvaus vuodelta 2021]])</f>
        <v>5195648.2626885576</v>
      </c>
      <c r="Q17" s="405">
        <f>SUM(Verokompensaatiot[[#This Row],[Veromenetysten korvaus vuodelta 2010]:[Veromenetysten korvaus vuodelta 2022]])</f>
        <v>5574211.5646882318</v>
      </c>
      <c r="R17" s="427">
        <v>-60850.302704078298</v>
      </c>
      <c r="S17" s="428">
        <f>Verokompensaatiot[[#This Row],[Verokorvaukset vuosilta 2010-2022 yhteensä, €]]+Verokompensaatiot[[#This Row],[Verolykkäysten takaisinperintä vuonna 2022]]</f>
        <v>5513361.2619841537</v>
      </c>
    </row>
    <row r="18" spans="1:19" x14ac:dyDescent="0.25">
      <c r="A18" s="36">
        <v>52</v>
      </c>
      <c r="B18" s="13" t="s">
        <v>30</v>
      </c>
      <c r="C18" s="453">
        <v>268330</v>
      </c>
      <c r="D18" s="424">
        <v>90507</v>
      </c>
      <c r="E18" s="424">
        <v>236019.70943163981</v>
      </c>
      <c r="F18" s="424">
        <v>12785.587300546524</v>
      </c>
      <c r="G18" s="424">
        <v>13972.667475937424</v>
      </c>
      <c r="H18" s="424">
        <v>91029.97670731465</v>
      </c>
      <c r="I18" s="424">
        <v>159125.99451754062</v>
      </c>
      <c r="J18" s="424">
        <v>262773.80227346922</v>
      </c>
      <c r="K18" s="424">
        <v>75899.244029665453</v>
      </c>
      <c r="L18" s="424">
        <v>127170.54683329606</v>
      </c>
      <c r="M18" s="424">
        <v>179164.50400443864</v>
      </c>
      <c r="N18" s="424">
        <v>98257.606979727556</v>
      </c>
      <c r="O18" s="424">
        <v>123325.37704437121</v>
      </c>
      <c r="P18" s="404">
        <f>SUM(Verokompensaatiot[[#This Row],[Veromenetysten korvaus vuodelta 2010]:[Veromenetysten korvaus vuodelta 2021]])</f>
        <v>1615036.6395535758</v>
      </c>
      <c r="Q18" s="405">
        <f>SUM(Verokompensaatiot[[#This Row],[Veromenetysten korvaus vuodelta 2010]:[Veromenetysten korvaus vuodelta 2022]])</f>
        <v>1738362.0165979471</v>
      </c>
      <c r="R18" s="427">
        <v>-9286.2339800387108</v>
      </c>
      <c r="S18" s="428">
        <f>Verokompensaatiot[[#This Row],[Verokorvaukset vuosilta 2010-2022 yhteensä, €]]+Verokompensaatiot[[#This Row],[Verolykkäysten takaisinperintä vuonna 2022]]</f>
        <v>1729075.7826179084</v>
      </c>
    </row>
    <row r="19" spans="1:19" x14ac:dyDescent="0.25">
      <c r="A19" s="36">
        <v>61</v>
      </c>
      <c r="B19" s="13" t="s">
        <v>31</v>
      </c>
      <c r="C19" s="453">
        <v>1410670</v>
      </c>
      <c r="D19" s="424">
        <v>454609</v>
      </c>
      <c r="E19" s="424">
        <v>1074037.5054858311</v>
      </c>
      <c r="F19" s="424">
        <v>51148.733290947057</v>
      </c>
      <c r="G19" s="424">
        <v>150656.35952867911</v>
      </c>
      <c r="H19" s="424">
        <v>556585.70542332984</v>
      </c>
      <c r="I19" s="424">
        <v>915212.89595261158</v>
      </c>
      <c r="J19" s="424">
        <v>1382738.1902656096</v>
      </c>
      <c r="K19" s="424">
        <v>451111.42767178488</v>
      </c>
      <c r="L19" s="424">
        <v>771945.66948383301</v>
      </c>
      <c r="M19" s="424">
        <v>964068.33568610845</v>
      </c>
      <c r="N19" s="424">
        <v>573716.44538628263</v>
      </c>
      <c r="O19" s="424">
        <v>767285.6767033689</v>
      </c>
      <c r="P19" s="404">
        <f>SUM(Verokompensaatiot[[#This Row],[Veromenetysten korvaus vuodelta 2010]:[Veromenetysten korvaus vuodelta 2021]])</f>
        <v>8756500.2681750171</v>
      </c>
      <c r="Q19" s="405">
        <f>SUM(Verokompensaatiot[[#This Row],[Veromenetysten korvaus vuodelta 2010]:[Veromenetysten korvaus vuodelta 2022]])</f>
        <v>9523785.9448783863</v>
      </c>
      <c r="R19" s="427">
        <v>-72700.896531446095</v>
      </c>
      <c r="S19" s="428">
        <f>Verokompensaatiot[[#This Row],[Verokorvaukset vuosilta 2010-2022 yhteensä, €]]+Verokompensaatiot[[#This Row],[Verolykkäysten takaisinperintä vuonna 2022]]</f>
        <v>9451085.0483469404</v>
      </c>
    </row>
    <row r="20" spans="1:19" x14ac:dyDescent="0.25">
      <c r="A20" s="36">
        <v>69</v>
      </c>
      <c r="B20" s="13" t="s">
        <v>32</v>
      </c>
      <c r="C20" s="453">
        <v>673244</v>
      </c>
      <c r="D20" s="424">
        <v>206380</v>
      </c>
      <c r="E20" s="424">
        <v>508460.57217527012</v>
      </c>
      <c r="F20" s="424">
        <v>25606.347000850088</v>
      </c>
      <c r="G20" s="424">
        <v>17551.090417277032</v>
      </c>
      <c r="H20" s="424">
        <v>266734.25175784319</v>
      </c>
      <c r="I20" s="424">
        <v>405559.0589041466</v>
      </c>
      <c r="J20" s="424">
        <v>652159.70367587113</v>
      </c>
      <c r="K20" s="424">
        <v>173760.49404454909</v>
      </c>
      <c r="L20" s="424">
        <v>335303.73636287078</v>
      </c>
      <c r="M20" s="424">
        <v>468130.4467721238</v>
      </c>
      <c r="N20" s="424">
        <v>254387.78599422338</v>
      </c>
      <c r="O20" s="424">
        <v>329484.92200752517</v>
      </c>
      <c r="P20" s="404">
        <f>SUM(Verokompensaatiot[[#This Row],[Veromenetysten korvaus vuodelta 2010]:[Veromenetysten korvaus vuodelta 2021]])</f>
        <v>3987277.4871050254</v>
      </c>
      <c r="Q20" s="405">
        <f>SUM(Verokompensaatiot[[#This Row],[Veromenetysten korvaus vuodelta 2010]:[Veromenetysten korvaus vuodelta 2022]])</f>
        <v>4316762.4091125503</v>
      </c>
      <c r="R20" s="427">
        <v>-27630.363255893641</v>
      </c>
      <c r="S20" s="428">
        <f>Verokompensaatiot[[#This Row],[Verokorvaukset vuosilta 2010-2022 yhteensä, €]]+Verokompensaatiot[[#This Row],[Verolykkäysten takaisinperintä vuonna 2022]]</f>
        <v>4289132.0458566565</v>
      </c>
    </row>
    <row r="21" spans="1:19" x14ac:dyDescent="0.25">
      <c r="A21" s="36">
        <v>71</v>
      </c>
      <c r="B21" s="13" t="s">
        <v>33</v>
      </c>
      <c r="C21" s="453">
        <v>634501</v>
      </c>
      <c r="D21" s="424">
        <v>212191</v>
      </c>
      <c r="E21" s="424">
        <v>544020.76422999613</v>
      </c>
      <c r="F21" s="424">
        <v>27631.808707770178</v>
      </c>
      <c r="G21" s="424">
        <v>55173.665135595591</v>
      </c>
      <c r="H21" s="424">
        <v>266304.36825041671</v>
      </c>
      <c r="I21" s="424">
        <v>385249.7227873716</v>
      </c>
      <c r="J21" s="424">
        <v>604374.39857710327</v>
      </c>
      <c r="K21" s="424">
        <v>179116.97758029238</v>
      </c>
      <c r="L21" s="424">
        <v>325294.08349442657</v>
      </c>
      <c r="M21" s="424">
        <v>434772.68273360416</v>
      </c>
      <c r="N21" s="424">
        <v>245458.02541090563</v>
      </c>
      <c r="O21" s="424">
        <v>315012.47117910715</v>
      </c>
      <c r="P21" s="404">
        <f>SUM(Verokompensaatiot[[#This Row],[Veromenetysten korvaus vuodelta 2010]:[Veromenetysten korvaus vuodelta 2021]])</f>
        <v>3914088.4969074824</v>
      </c>
      <c r="Q21" s="405">
        <f>SUM(Verokompensaatiot[[#This Row],[Veromenetysten korvaus vuodelta 2010]:[Veromenetysten korvaus vuodelta 2022]])</f>
        <v>4229100.9680865891</v>
      </c>
      <c r="R21" s="427">
        <v>-24271.707921623143</v>
      </c>
      <c r="S21" s="428">
        <f>Verokompensaatiot[[#This Row],[Verokorvaukset vuosilta 2010-2022 yhteensä, €]]+Verokompensaatiot[[#This Row],[Verolykkäysten takaisinperintä vuonna 2022]]</f>
        <v>4204829.2601649659</v>
      </c>
    </row>
    <row r="22" spans="1:19" x14ac:dyDescent="0.25">
      <c r="A22" s="36">
        <v>72</v>
      </c>
      <c r="B22" s="13" t="s">
        <v>34</v>
      </c>
      <c r="C22" s="453">
        <v>91944</v>
      </c>
      <c r="D22" s="424">
        <v>29110</v>
      </c>
      <c r="E22" s="424">
        <v>64666.662457567494</v>
      </c>
      <c r="F22" s="424">
        <v>2692.481337280261</v>
      </c>
      <c r="G22" s="424">
        <v>2749.036578336676</v>
      </c>
      <c r="H22" s="424">
        <v>30690.449531896869</v>
      </c>
      <c r="I22" s="424">
        <v>42842.845988063753</v>
      </c>
      <c r="J22" s="424">
        <v>82798.027355151367</v>
      </c>
      <c r="K22" s="424">
        <v>22645.889351010537</v>
      </c>
      <c r="L22" s="424">
        <v>41418.594941364499</v>
      </c>
      <c r="M22" s="424">
        <v>52973.785680424393</v>
      </c>
      <c r="N22" s="424">
        <v>29630.671407607097</v>
      </c>
      <c r="O22" s="424">
        <v>40037.38146074723</v>
      </c>
      <c r="P22" s="404">
        <f>SUM(Verokompensaatiot[[#This Row],[Veromenetysten korvaus vuodelta 2010]:[Veromenetysten korvaus vuodelta 2021]])</f>
        <v>494162.444628703</v>
      </c>
      <c r="Q22" s="405">
        <f>SUM(Verokompensaatiot[[#This Row],[Veromenetysten korvaus vuodelta 2010]:[Veromenetysten korvaus vuodelta 2022]])</f>
        <v>534199.82608945027</v>
      </c>
      <c r="R22" s="427">
        <v>-4530.6641933959809</v>
      </c>
      <c r="S22" s="428">
        <f>Verokompensaatiot[[#This Row],[Verokorvaukset vuosilta 2010-2022 yhteensä, €]]+Verokompensaatiot[[#This Row],[Verolykkäysten takaisinperintä vuonna 2022]]</f>
        <v>529669.16189605428</v>
      </c>
    </row>
    <row r="23" spans="1:19" x14ac:dyDescent="0.25">
      <c r="A23" s="36">
        <v>74</v>
      </c>
      <c r="B23" s="13" t="s">
        <v>35</v>
      </c>
      <c r="C23" s="453">
        <v>134532</v>
      </c>
      <c r="D23" s="424">
        <v>43901</v>
      </c>
      <c r="E23" s="424">
        <v>113348.03837721006</v>
      </c>
      <c r="F23" s="424">
        <v>6717.396987965677</v>
      </c>
      <c r="G23" s="424">
        <v>-22207.792950525472</v>
      </c>
      <c r="H23" s="424">
        <v>47988.048405878326</v>
      </c>
      <c r="I23" s="424">
        <v>78960.370391012984</v>
      </c>
      <c r="J23" s="424">
        <v>126139.30799040805</v>
      </c>
      <c r="K23" s="424">
        <v>43112.166293934511</v>
      </c>
      <c r="L23" s="424">
        <v>69397.433189061107</v>
      </c>
      <c r="M23" s="424">
        <v>98139.994782873342</v>
      </c>
      <c r="N23" s="424">
        <v>51502.066333405135</v>
      </c>
      <c r="O23" s="424">
        <v>67267.249777294637</v>
      </c>
      <c r="P23" s="404">
        <f>SUM(Verokompensaatiot[[#This Row],[Veromenetysten korvaus vuodelta 2010]:[Veromenetysten korvaus vuodelta 2021]])</f>
        <v>791530.02980122354</v>
      </c>
      <c r="Q23" s="405">
        <f>SUM(Verokompensaatiot[[#This Row],[Veromenetysten korvaus vuodelta 2010]:[Veromenetysten korvaus vuodelta 2022]])</f>
        <v>858797.27957851812</v>
      </c>
      <c r="R23" s="427">
        <v>-4434.2110528096728</v>
      </c>
      <c r="S23" s="428">
        <f>Verokompensaatiot[[#This Row],[Verokorvaukset vuosilta 2010-2022 yhteensä, €]]+Verokompensaatiot[[#This Row],[Verolykkäysten takaisinperintä vuonna 2022]]</f>
        <v>854363.0685257084</v>
      </c>
    </row>
    <row r="24" spans="1:19" x14ac:dyDescent="0.25">
      <c r="A24" s="36">
        <v>75</v>
      </c>
      <c r="B24" s="13" t="s">
        <v>36</v>
      </c>
      <c r="C24" s="453">
        <v>1568738</v>
      </c>
      <c r="D24" s="424">
        <v>487407</v>
      </c>
      <c r="E24" s="424">
        <v>1128575.9968275034</v>
      </c>
      <c r="F24" s="424">
        <v>45002.871815550367</v>
      </c>
      <c r="G24" s="424">
        <v>86422.872236925497</v>
      </c>
      <c r="H24" s="424">
        <v>566255.61063643033</v>
      </c>
      <c r="I24" s="424">
        <v>942635.96400923165</v>
      </c>
      <c r="J24" s="424">
        <v>1584026.0242622562</v>
      </c>
      <c r="K24" s="424">
        <v>445115.16092382168</v>
      </c>
      <c r="L24" s="424">
        <v>809673.04183295241</v>
      </c>
      <c r="M24" s="424">
        <v>1070608.4244448629</v>
      </c>
      <c r="N24" s="424">
        <v>628165.48406565958</v>
      </c>
      <c r="O24" s="424">
        <v>822552.37299461954</v>
      </c>
      <c r="P24" s="404">
        <f>SUM(Verokompensaatiot[[#This Row],[Veromenetysten korvaus vuodelta 2010]:[Veromenetysten korvaus vuodelta 2021]])</f>
        <v>9362626.4510551952</v>
      </c>
      <c r="Q24" s="405">
        <f>SUM(Verokompensaatiot[[#This Row],[Veromenetysten korvaus vuodelta 2010]:[Veromenetysten korvaus vuodelta 2022]])</f>
        <v>10185178.824049816</v>
      </c>
      <c r="R24" s="427">
        <v>-98937.461027595942</v>
      </c>
      <c r="S24" s="428">
        <f>Verokompensaatiot[[#This Row],[Verokorvaukset vuosilta 2010-2022 yhteensä, €]]+Verokompensaatiot[[#This Row],[Verolykkäysten takaisinperintä vuonna 2022]]</f>
        <v>10086241.363022219</v>
      </c>
    </row>
    <row r="25" spans="1:19" x14ac:dyDescent="0.25">
      <c r="A25" s="36">
        <v>77</v>
      </c>
      <c r="B25" s="13" t="s">
        <v>37</v>
      </c>
      <c r="C25" s="453">
        <v>567639</v>
      </c>
      <c r="D25" s="424">
        <v>165760</v>
      </c>
      <c r="E25" s="424">
        <v>418313.4407374764</v>
      </c>
      <c r="F25" s="424">
        <v>22899.471769744072</v>
      </c>
      <c r="G25" s="424">
        <v>68329.264290983934</v>
      </c>
      <c r="H25" s="424">
        <v>205003.42725285116</v>
      </c>
      <c r="I25" s="424">
        <v>305523.60822933528</v>
      </c>
      <c r="J25" s="424">
        <v>467407.96175449586</v>
      </c>
      <c r="K25" s="424">
        <v>130242.03157009084</v>
      </c>
      <c r="L25" s="424">
        <v>244524.13581577002</v>
      </c>
      <c r="M25" s="424">
        <v>341996.24236710666</v>
      </c>
      <c r="N25" s="424">
        <v>180970.83999240884</v>
      </c>
      <c r="O25" s="424">
        <v>240452.25239754471</v>
      </c>
      <c r="P25" s="404">
        <f>SUM(Verokompensaatiot[[#This Row],[Veromenetysten korvaus vuodelta 2010]:[Veromenetysten korvaus vuodelta 2021]])</f>
        <v>3118609.4237802625</v>
      </c>
      <c r="Q25" s="405">
        <f>SUM(Verokompensaatiot[[#This Row],[Veromenetysten korvaus vuodelta 2010]:[Veromenetysten korvaus vuodelta 2022]])</f>
        <v>3359061.6761778072</v>
      </c>
      <c r="R25" s="427">
        <v>-17855.156733539501</v>
      </c>
      <c r="S25" s="428">
        <f>Verokompensaatiot[[#This Row],[Verokorvaukset vuosilta 2010-2022 yhteensä, €]]+Verokompensaatiot[[#This Row],[Verolykkäysten takaisinperintä vuonna 2022]]</f>
        <v>3341206.5194442677</v>
      </c>
    </row>
    <row r="26" spans="1:19" x14ac:dyDescent="0.25">
      <c r="A26" s="36">
        <v>78</v>
      </c>
      <c r="B26" s="13" t="s">
        <v>38</v>
      </c>
      <c r="C26" s="453">
        <v>656636</v>
      </c>
      <c r="D26" s="424">
        <v>215300</v>
      </c>
      <c r="E26" s="424">
        <v>400984.06915408489</v>
      </c>
      <c r="F26" s="424">
        <v>7536.817691286501</v>
      </c>
      <c r="G26" s="424">
        <v>13723.005639968009</v>
      </c>
      <c r="H26" s="424">
        <v>240221.42672180056</v>
      </c>
      <c r="I26" s="424">
        <v>317595.93887166877</v>
      </c>
      <c r="J26" s="424">
        <v>682918.9141502562</v>
      </c>
      <c r="K26" s="424">
        <v>171481.58869629769</v>
      </c>
      <c r="L26" s="424">
        <v>327290.64397453348</v>
      </c>
      <c r="M26" s="424">
        <v>366094.69911858143</v>
      </c>
      <c r="N26" s="424">
        <v>237484.32543443629</v>
      </c>
      <c r="O26" s="424">
        <v>330731.52308754763</v>
      </c>
      <c r="P26" s="404">
        <f>SUM(Verokompensaatiot[[#This Row],[Veromenetysten korvaus vuodelta 2010]:[Veromenetysten korvaus vuodelta 2021]])</f>
        <v>3637267.4294529138</v>
      </c>
      <c r="Q26" s="405">
        <f>SUM(Verokompensaatiot[[#This Row],[Veromenetysten korvaus vuodelta 2010]:[Veromenetysten korvaus vuodelta 2022]])</f>
        <v>3967998.9525404614</v>
      </c>
      <c r="R26" s="427">
        <v>-45450.395134113991</v>
      </c>
      <c r="S26" s="428">
        <f>Verokompensaatiot[[#This Row],[Verokorvaukset vuosilta 2010-2022 yhteensä, €]]+Verokompensaatiot[[#This Row],[Verolykkäysten takaisinperintä vuonna 2022]]</f>
        <v>3922548.5574063472</v>
      </c>
    </row>
    <row r="27" spans="1:19" x14ac:dyDescent="0.25">
      <c r="A27" s="36">
        <v>79</v>
      </c>
      <c r="B27" s="13" t="s">
        <v>39</v>
      </c>
      <c r="C27" s="453">
        <v>489725</v>
      </c>
      <c r="D27" s="424">
        <v>169748</v>
      </c>
      <c r="E27" s="424">
        <v>361767.99688373489</v>
      </c>
      <c r="F27" s="424">
        <v>17405.703014667208</v>
      </c>
      <c r="G27" s="424">
        <v>72742.07318975206</v>
      </c>
      <c r="H27" s="424">
        <v>207561.9031788306</v>
      </c>
      <c r="I27" s="424">
        <v>316837.43389339</v>
      </c>
      <c r="J27" s="424">
        <v>564778.05147175572</v>
      </c>
      <c r="K27" s="424">
        <v>146060.94627804705</v>
      </c>
      <c r="L27" s="424">
        <v>278126.9222357134</v>
      </c>
      <c r="M27" s="424">
        <v>339018.68401967443</v>
      </c>
      <c r="N27" s="424">
        <v>216467.12512278371</v>
      </c>
      <c r="O27" s="424">
        <v>298572.70410795137</v>
      </c>
      <c r="P27" s="404">
        <f>SUM(Verokompensaatiot[[#This Row],[Veromenetysten korvaus vuodelta 2010]:[Veromenetysten korvaus vuodelta 2021]])</f>
        <v>3180239.8392883493</v>
      </c>
      <c r="Q27" s="405">
        <f>SUM(Verokompensaatiot[[#This Row],[Veromenetysten korvaus vuodelta 2010]:[Veromenetysten korvaus vuodelta 2022]])</f>
        <v>3478812.5433963006</v>
      </c>
      <c r="R27" s="427">
        <v>-37454.913833898048</v>
      </c>
      <c r="S27" s="428">
        <f>Verokompensaatiot[[#This Row],[Verokorvaukset vuosilta 2010-2022 yhteensä, €]]+Verokompensaatiot[[#This Row],[Verolykkäysten takaisinperintä vuonna 2022]]</f>
        <v>3441357.6295624026</v>
      </c>
    </row>
    <row r="28" spans="1:19" x14ac:dyDescent="0.25">
      <c r="A28" s="36">
        <v>81</v>
      </c>
      <c r="B28" s="13" t="s">
        <v>40</v>
      </c>
      <c r="C28" s="453">
        <v>382259</v>
      </c>
      <c r="D28" s="424">
        <v>112706</v>
      </c>
      <c r="E28" s="424">
        <v>280753.02524104732</v>
      </c>
      <c r="F28" s="424">
        <v>16551.202542072944</v>
      </c>
      <c r="G28" s="424">
        <v>-34065.640874922188</v>
      </c>
      <c r="H28" s="424">
        <v>133220.72793783026</v>
      </c>
      <c r="I28" s="424">
        <v>183270.36904974162</v>
      </c>
      <c r="J28" s="424">
        <v>273566.22968570556</v>
      </c>
      <c r="K28" s="424">
        <v>94944.145394665335</v>
      </c>
      <c r="L28" s="424">
        <v>153973.46332418438</v>
      </c>
      <c r="M28" s="424">
        <v>215793.14930477855</v>
      </c>
      <c r="N28" s="424">
        <v>112894.19132592976</v>
      </c>
      <c r="O28" s="424">
        <v>151364.62092693796</v>
      </c>
      <c r="P28" s="404">
        <f>SUM(Verokompensaatiot[[#This Row],[Veromenetysten korvaus vuodelta 2010]:[Veromenetysten korvaus vuodelta 2021]])</f>
        <v>1925865.8629310336</v>
      </c>
      <c r="Q28" s="405">
        <f>SUM(Verokompensaatiot[[#This Row],[Veromenetysten korvaus vuodelta 2010]:[Veromenetysten korvaus vuodelta 2022]])</f>
        <v>2077230.4838579716</v>
      </c>
      <c r="R28" s="427">
        <v>-10818.807460280428</v>
      </c>
      <c r="S28" s="428">
        <f>Verokompensaatiot[[#This Row],[Verokorvaukset vuosilta 2010-2022 yhteensä, €]]+Verokompensaatiot[[#This Row],[Verolykkäysten takaisinperintä vuonna 2022]]</f>
        <v>2066411.6763976912</v>
      </c>
    </row>
    <row r="29" spans="1:19" x14ac:dyDescent="0.25">
      <c r="A29" s="36">
        <v>82</v>
      </c>
      <c r="B29" s="40" t="s">
        <v>41</v>
      </c>
      <c r="C29" s="136">
        <v>676314</v>
      </c>
      <c r="D29" s="424">
        <v>221366</v>
      </c>
      <c r="E29" s="424">
        <v>445055.0591263313</v>
      </c>
      <c r="F29" s="424">
        <v>6932.2159312707554</v>
      </c>
      <c r="G29" s="424">
        <v>58409.760697824269</v>
      </c>
      <c r="H29" s="424">
        <v>192372.52873674559</v>
      </c>
      <c r="I29" s="424">
        <v>439754.50773878576</v>
      </c>
      <c r="J29" s="424">
        <v>739872.38132623909</v>
      </c>
      <c r="K29" s="424">
        <v>197045.6477393645</v>
      </c>
      <c r="L29" s="424">
        <v>346997.48782711948</v>
      </c>
      <c r="M29" s="424">
        <v>452002.21428467357</v>
      </c>
      <c r="N29" s="424">
        <v>280987.14230088139</v>
      </c>
      <c r="O29" s="424">
        <v>355385.19154447218</v>
      </c>
      <c r="P29" s="404">
        <f>SUM(Verokompensaatiot[[#This Row],[Veromenetysten korvaus vuodelta 2010]:[Veromenetysten korvaus vuodelta 2021]])</f>
        <v>4057108.945709235</v>
      </c>
      <c r="Q29" s="405">
        <f>SUM(Verokompensaatiot[[#This Row],[Veromenetysten korvaus vuodelta 2010]:[Veromenetysten korvaus vuodelta 2022]])</f>
        <v>4412494.1372537073</v>
      </c>
      <c r="R29" s="427">
        <v>-45809.784798577748</v>
      </c>
      <c r="S29" s="428">
        <f>Verokompensaatiot[[#This Row],[Verokorvaukset vuosilta 2010-2022 yhteensä, €]]+Verokompensaatiot[[#This Row],[Verolykkäysten takaisinperintä vuonna 2022]]</f>
        <v>4366684.3524551298</v>
      </c>
    </row>
    <row r="30" spans="1:19" x14ac:dyDescent="0.25">
      <c r="A30" s="36">
        <v>86</v>
      </c>
      <c r="B30" s="13" t="s">
        <v>42</v>
      </c>
      <c r="C30" s="453">
        <v>684929</v>
      </c>
      <c r="D30" s="424">
        <v>219405</v>
      </c>
      <c r="E30" s="424">
        <v>453618.33415046043</v>
      </c>
      <c r="F30" s="424">
        <v>11746.726739898262</v>
      </c>
      <c r="G30" s="424">
        <v>84479.084945310038</v>
      </c>
      <c r="H30" s="424">
        <v>176088.1724966164</v>
      </c>
      <c r="I30" s="424">
        <v>436966.13277363649</v>
      </c>
      <c r="J30" s="424">
        <v>725646.86964188644</v>
      </c>
      <c r="K30" s="424">
        <v>189210.61735064804</v>
      </c>
      <c r="L30" s="424">
        <v>336533.31482467405</v>
      </c>
      <c r="M30" s="424">
        <v>442703.56986320257</v>
      </c>
      <c r="N30" s="424">
        <v>278593.25521584827</v>
      </c>
      <c r="O30" s="424">
        <v>349550.99535260891</v>
      </c>
      <c r="P30" s="404">
        <f>SUM(Verokompensaatiot[[#This Row],[Veromenetysten korvaus vuodelta 2010]:[Veromenetysten korvaus vuodelta 2021]])</f>
        <v>4039920.0780021818</v>
      </c>
      <c r="Q30" s="405">
        <f>SUM(Verokompensaatiot[[#This Row],[Veromenetysten korvaus vuodelta 2010]:[Veromenetysten korvaus vuodelta 2022]])</f>
        <v>4389471.0733547909</v>
      </c>
      <c r="R30" s="427">
        <v>-38349.260094830788</v>
      </c>
      <c r="S30" s="428">
        <f>Verokompensaatiot[[#This Row],[Verokorvaukset vuosilta 2010-2022 yhteensä, €]]+Verokompensaatiot[[#This Row],[Verolykkäysten takaisinperintä vuonna 2022]]</f>
        <v>4351121.8132599602</v>
      </c>
    </row>
    <row r="31" spans="1:19" x14ac:dyDescent="0.25">
      <c r="A31" s="36">
        <v>90</v>
      </c>
      <c r="B31" s="13" t="s">
        <v>43</v>
      </c>
      <c r="C31" s="453">
        <v>414960</v>
      </c>
      <c r="D31" s="424">
        <v>115556</v>
      </c>
      <c r="E31" s="424">
        <v>307791.14450007031</v>
      </c>
      <c r="F31" s="424">
        <v>16925.364455990541</v>
      </c>
      <c r="G31" s="424">
        <v>55473.379691860675</v>
      </c>
      <c r="H31" s="424">
        <v>155595.83504072958</v>
      </c>
      <c r="I31" s="424">
        <v>191991.19827667397</v>
      </c>
      <c r="J31" s="424">
        <v>291574.71041543433</v>
      </c>
      <c r="K31" s="424">
        <v>90136.825124678668</v>
      </c>
      <c r="L31" s="424">
        <v>169233.90248930658</v>
      </c>
      <c r="M31" s="424">
        <v>235908.47120660375</v>
      </c>
      <c r="N31" s="424">
        <v>118060.74426738336</v>
      </c>
      <c r="O31" s="424">
        <v>161282.42331348095</v>
      </c>
      <c r="P31" s="404">
        <f>SUM(Verokompensaatiot[[#This Row],[Veromenetysten korvaus vuodelta 2010]:[Veromenetysten korvaus vuodelta 2021]])</f>
        <v>2163207.5754687316</v>
      </c>
      <c r="Q31" s="405">
        <f>SUM(Verokompensaatiot[[#This Row],[Veromenetysten korvaus vuodelta 2010]:[Veromenetysten korvaus vuodelta 2022]])</f>
        <v>2324489.9987822124</v>
      </c>
      <c r="R31" s="427">
        <v>-12980.423601841101</v>
      </c>
      <c r="S31" s="428">
        <f>Verokompensaatiot[[#This Row],[Verokorvaukset vuosilta 2010-2022 yhteensä, €]]+Verokompensaatiot[[#This Row],[Verolykkäysten takaisinperintä vuonna 2022]]</f>
        <v>2311509.5751803713</v>
      </c>
    </row>
    <row r="32" spans="1:19" x14ac:dyDescent="0.25">
      <c r="A32" s="36">
        <v>91</v>
      </c>
      <c r="B32" s="13" t="s">
        <v>44</v>
      </c>
      <c r="C32" s="453">
        <v>33023199</v>
      </c>
      <c r="D32" s="424">
        <v>13663332</v>
      </c>
      <c r="E32" s="424">
        <v>32140867.169646222</v>
      </c>
      <c r="F32" s="424">
        <v>1308957.2843008279</v>
      </c>
      <c r="G32" s="424">
        <v>-4477969.0558731928</v>
      </c>
      <c r="H32" s="424">
        <v>10724768.730212379</v>
      </c>
      <c r="I32" s="424">
        <v>29262801.231433734</v>
      </c>
      <c r="J32" s="424">
        <v>38415270.925148882</v>
      </c>
      <c r="K32" s="424">
        <v>16686708.26220784</v>
      </c>
      <c r="L32" s="424">
        <v>24888950.392245889</v>
      </c>
      <c r="M32" s="424">
        <v>40187533.043038309</v>
      </c>
      <c r="N32" s="424">
        <v>21222019.270415824</v>
      </c>
      <c r="O32" s="424">
        <v>23614709.840348594</v>
      </c>
      <c r="P32" s="404">
        <f>SUM(Verokompensaatiot[[#This Row],[Veromenetysten korvaus vuodelta 2010]:[Veromenetysten korvaus vuodelta 2021]])</f>
        <v>257046438.25277668</v>
      </c>
      <c r="Q32" s="405">
        <f>SUM(Verokompensaatiot[[#This Row],[Veromenetysten korvaus vuodelta 2010]:[Veromenetysten korvaus vuodelta 2022]])</f>
        <v>280661148.09312528</v>
      </c>
      <c r="R32" s="427">
        <v>-3867591.6228921367</v>
      </c>
      <c r="S32" s="428">
        <f>Verokompensaatiot[[#This Row],[Verokorvaukset vuosilta 2010-2022 yhteensä, €]]+Verokompensaatiot[[#This Row],[Verolykkäysten takaisinperintä vuonna 2022]]</f>
        <v>276793556.47023314</v>
      </c>
    </row>
    <row r="33" spans="1:19" x14ac:dyDescent="0.25">
      <c r="A33" s="36">
        <v>92</v>
      </c>
      <c r="B33" s="13" t="s">
        <v>45</v>
      </c>
      <c r="C33" s="453">
        <v>10598953</v>
      </c>
      <c r="D33" s="424">
        <v>4100799</v>
      </c>
      <c r="E33" s="424">
        <v>9211292.593758624</v>
      </c>
      <c r="F33" s="424">
        <v>227178.49044565213</v>
      </c>
      <c r="G33" s="424">
        <v>82298.47186307986</v>
      </c>
      <c r="H33" s="424">
        <v>3932399.7200499601</v>
      </c>
      <c r="I33" s="424">
        <v>9755745.8127085008</v>
      </c>
      <c r="J33" s="424">
        <v>13693210.390970083</v>
      </c>
      <c r="K33" s="424">
        <v>4847253.4480798785</v>
      </c>
      <c r="L33" s="424">
        <v>8400914.958768297</v>
      </c>
      <c r="M33" s="424">
        <v>11551527.935120055</v>
      </c>
      <c r="N33" s="424">
        <v>7717434.0968031958</v>
      </c>
      <c r="O33" s="424">
        <v>8790620.2293140814</v>
      </c>
      <c r="P33" s="404">
        <f>SUM(Verokompensaatiot[[#This Row],[Veromenetysten korvaus vuodelta 2010]:[Veromenetysten korvaus vuodelta 2021]])</f>
        <v>84119007.91856733</v>
      </c>
      <c r="Q33" s="405">
        <f>SUM(Verokompensaatiot[[#This Row],[Veromenetysten korvaus vuodelta 2010]:[Veromenetysten korvaus vuodelta 2022]])</f>
        <v>92909628.147881418</v>
      </c>
      <c r="R33" s="427">
        <v>-1217074.8887401246</v>
      </c>
      <c r="S33" s="428">
        <f>Verokompensaatiot[[#This Row],[Verokorvaukset vuosilta 2010-2022 yhteensä, €]]+Verokompensaatiot[[#This Row],[Verolykkäysten takaisinperintä vuonna 2022]]</f>
        <v>91692553.259141296</v>
      </c>
    </row>
    <row r="34" spans="1:19" x14ac:dyDescent="0.25">
      <c r="A34" s="36">
        <v>97</v>
      </c>
      <c r="B34" s="13" t="s">
        <v>46</v>
      </c>
      <c r="C34" s="453">
        <v>269011</v>
      </c>
      <c r="D34" s="424">
        <v>77732</v>
      </c>
      <c r="E34" s="424">
        <v>190041.25671568306</v>
      </c>
      <c r="F34" s="424">
        <v>10897.256558483559</v>
      </c>
      <c r="G34" s="424">
        <v>25535.254371790128</v>
      </c>
      <c r="H34" s="424">
        <v>85775.731709498097</v>
      </c>
      <c r="I34" s="424">
        <v>128813.02749965513</v>
      </c>
      <c r="J34" s="424">
        <v>190256.91296283979</v>
      </c>
      <c r="K34" s="424">
        <v>60157.407084633342</v>
      </c>
      <c r="L34" s="424">
        <v>104659.81900820851</v>
      </c>
      <c r="M34" s="424">
        <v>146024.33641927896</v>
      </c>
      <c r="N34" s="424">
        <v>77665.859780905463</v>
      </c>
      <c r="O34" s="424">
        <v>102620.54298937402</v>
      </c>
      <c r="P34" s="404">
        <f>SUM(Verokompensaatiot[[#This Row],[Veromenetysten korvaus vuodelta 2010]:[Veromenetysten korvaus vuodelta 2021]])</f>
        <v>1366569.8621109761</v>
      </c>
      <c r="Q34" s="405">
        <f>SUM(Verokompensaatiot[[#This Row],[Veromenetysten korvaus vuodelta 2010]:[Veromenetysten korvaus vuodelta 2022]])</f>
        <v>1469190.4051003503</v>
      </c>
      <c r="R34" s="427">
        <v>-8740.7850605080639</v>
      </c>
      <c r="S34" s="428">
        <f>Verokompensaatiot[[#This Row],[Verokorvaukset vuosilta 2010-2022 yhteensä, €]]+Verokompensaatiot[[#This Row],[Verolykkäysten takaisinperintä vuonna 2022]]</f>
        <v>1460449.6200398421</v>
      </c>
    </row>
    <row r="35" spans="1:19" x14ac:dyDescent="0.25">
      <c r="A35" s="36">
        <v>98</v>
      </c>
      <c r="B35" s="13" t="s">
        <v>47</v>
      </c>
      <c r="C35" s="453">
        <v>1736483</v>
      </c>
      <c r="D35" s="424">
        <v>558359</v>
      </c>
      <c r="E35" s="424">
        <v>1223351.0324556248</v>
      </c>
      <c r="F35" s="424">
        <v>36326.026434510357</v>
      </c>
      <c r="G35" s="424">
        <v>-13553.016595419416</v>
      </c>
      <c r="H35" s="424">
        <v>554073.51284309255</v>
      </c>
      <c r="I35" s="424">
        <v>1083021.0232353462</v>
      </c>
      <c r="J35" s="424">
        <v>1830343.4831230547</v>
      </c>
      <c r="K35" s="424">
        <v>480880.24455101008</v>
      </c>
      <c r="L35" s="424">
        <v>881083.62266663776</v>
      </c>
      <c r="M35" s="424">
        <v>1130665.4157508614</v>
      </c>
      <c r="N35" s="424">
        <v>692413.03605301993</v>
      </c>
      <c r="O35" s="424">
        <v>893994.28355124721</v>
      </c>
      <c r="P35" s="404">
        <f>SUM(Verokompensaatiot[[#This Row],[Veromenetysten korvaus vuodelta 2010]:[Veromenetysten korvaus vuodelta 2021]])</f>
        <v>10193446.38051774</v>
      </c>
      <c r="Q35" s="405">
        <f>SUM(Verokompensaatiot[[#This Row],[Veromenetysten korvaus vuodelta 2010]:[Veromenetysten korvaus vuodelta 2022]])</f>
        <v>11087440.664068988</v>
      </c>
      <c r="R35" s="427">
        <v>-110606.93905888991</v>
      </c>
      <c r="S35" s="428">
        <f>Verokompensaatiot[[#This Row],[Verokorvaukset vuosilta 2010-2022 yhteensä, €]]+Verokompensaatiot[[#This Row],[Verolykkäysten takaisinperintä vuonna 2022]]</f>
        <v>10976833.725010097</v>
      </c>
    </row>
    <row r="36" spans="1:19" x14ac:dyDescent="0.25">
      <c r="A36" s="36">
        <v>102</v>
      </c>
      <c r="B36" s="13" t="s">
        <v>48</v>
      </c>
      <c r="C36" s="453">
        <v>957097</v>
      </c>
      <c r="D36" s="424">
        <v>307625</v>
      </c>
      <c r="E36" s="424">
        <v>775785.65017119201</v>
      </c>
      <c r="F36" s="424">
        <v>36395.601393886747</v>
      </c>
      <c r="G36" s="424">
        <v>60999.028802497414</v>
      </c>
      <c r="H36" s="424">
        <v>342628.85533858417</v>
      </c>
      <c r="I36" s="424">
        <v>602833.9381420163</v>
      </c>
      <c r="J36" s="424">
        <v>951555.92533722846</v>
      </c>
      <c r="K36" s="424">
        <v>298048.6815636204</v>
      </c>
      <c r="L36" s="424">
        <v>488371.1271958896</v>
      </c>
      <c r="M36" s="424">
        <v>660127.54033724486</v>
      </c>
      <c r="N36" s="424">
        <v>374531.5869574559</v>
      </c>
      <c r="O36" s="424">
        <v>475515.52844341338</v>
      </c>
      <c r="P36" s="404">
        <f>SUM(Verokompensaatiot[[#This Row],[Veromenetysten korvaus vuodelta 2010]:[Veromenetysten korvaus vuodelta 2021]])</f>
        <v>5855999.9352396149</v>
      </c>
      <c r="Q36" s="405">
        <f>SUM(Verokompensaatiot[[#This Row],[Veromenetysten korvaus vuodelta 2010]:[Veromenetysten korvaus vuodelta 2022]])</f>
        <v>6331515.4636830287</v>
      </c>
      <c r="R36" s="427">
        <v>-40327.368288060345</v>
      </c>
      <c r="S36" s="428">
        <f>Verokompensaatiot[[#This Row],[Verokorvaukset vuosilta 2010-2022 yhteensä, €]]+Verokompensaatiot[[#This Row],[Verolykkäysten takaisinperintä vuonna 2022]]</f>
        <v>6291188.0953949681</v>
      </c>
    </row>
    <row r="37" spans="1:19" x14ac:dyDescent="0.25">
      <c r="A37" s="36">
        <v>103</v>
      </c>
      <c r="B37" s="13" t="s">
        <v>49</v>
      </c>
      <c r="C37" s="453">
        <v>237213</v>
      </c>
      <c r="D37" s="424">
        <v>76959</v>
      </c>
      <c r="E37" s="424">
        <v>185381.41894099</v>
      </c>
      <c r="F37" s="424">
        <v>8896.7136972125118</v>
      </c>
      <c r="G37" s="424">
        <v>23020.654666398081</v>
      </c>
      <c r="H37" s="424">
        <v>81482.308758963845</v>
      </c>
      <c r="I37" s="424">
        <v>137785.34401540196</v>
      </c>
      <c r="J37" s="424">
        <v>228247.47389965283</v>
      </c>
      <c r="K37" s="424">
        <v>63114.290344115077</v>
      </c>
      <c r="L37" s="424">
        <v>116107.3790465076</v>
      </c>
      <c r="M37" s="424">
        <v>161350.57343617201</v>
      </c>
      <c r="N37" s="424">
        <v>88098.615927090214</v>
      </c>
      <c r="O37" s="424">
        <v>111979.56056757357</v>
      </c>
      <c r="P37" s="404">
        <f>SUM(Verokompensaatiot[[#This Row],[Veromenetysten korvaus vuodelta 2010]:[Veromenetysten korvaus vuodelta 2021]])</f>
        <v>1407656.7727325039</v>
      </c>
      <c r="Q37" s="405">
        <f>SUM(Verokompensaatiot[[#This Row],[Veromenetysten korvaus vuodelta 2010]:[Veromenetysten korvaus vuodelta 2022]])</f>
        <v>1519636.3333000776</v>
      </c>
      <c r="R37" s="427">
        <v>-8657.7494869615693</v>
      </c>
      <c r="S37" s="428">
        <f>Verokompensaatiot[[#This Row],[Verokorvaukset vuosilta 2010-2022 yhteensä, €]]+Verokompensaatiot[[#This Row],[Verolykkäysten takaisinperintä vuonna 2022]]</f>
        <v>1510978.583813116</v>
      </c>
    </row>
    <row r="38" spans="1:19" x14ac:dyDescent="0.25">
      <c r="A38" s="36">
        <v>105</v>
      </c>
      <c r="B38" s="13" t="s">
        <v>50</v>
      </c>
      <c r="C38" s="453">
        <v>279305</v>
      </c>
      <c r="D38" s="424">
        <v>81640</v>
      </c>
      <c r="E38" s="424">
        <v>204901.33930158522</v>
      </c>
      <c r="F38" s="424">
        <v>13280.894779769194</v>
      </c>
      <c r="G38" s="424">
        <v>45938.392715675531</v>
      </c>
      <c r="H38" s="424">
        <v>110928.5401283251</v>
      </c>
      <c r="I38" s="424">
        <v>130583.63289368991</v>
      </c>
      <c r="J38" s="424">
        <v>213796.88144553293</v>
      </c>
      <c r="K38" s="424">
        <v>64702.380567669832</v>
      </c>
      <c r="L38" s="424">
        <v>116775.48090499833</v>
      </c>
      <c r="M38" s="424">
        <v>151211.7921405517</v>
      </c>
      <c r="N38" s="424">
        <v>78460.893238169447</v>
      </c>
      <c r="O38" s="424">
        <v>113317.70191970968</v>
      </c>
      <c r="P38" s="404">
        <f>SUM(Verokompensaatiot[[#This Row],[Veromenetysten korvaus vuodelta 2010]:[Veromenetysten korvaus vuodelta 2021]])</f>
        <v>1491525.228115967</v>
      </c>
      <c r="Q38" s="405">
        <f>SUM(Verokompensaatiot[[#This Row],[Veromenetysten korvaus vuodelta 2010]:[Veromenetysten korvaus vuodelta 2022]])</f>
        <v>1604842.9300356768</v>
      </c>
      <c r="R38" s="427">
        <v>-9114.8745553537919</v>
      </c>
      <c r="S38" s="428">
        <f>Verokompensaatiot[[#This Row],[Verokorvaukset vuosilta 2010-2022 yhteensä, €]]+Verokompensaatiot[[#This Row],[Verolykkäysten takaisinperintä vuonna 2022]]</f>
        <v>1595728.055480323</v>
      </c>
    </row>
    <row r="39" spans="1:19" x14ac:dyDescent="0.25">
      <c r="A39" s="36">
        <v>106</v>
      </c>
      <c r="B39" s="13" t="s">
        <v>51</v>
      </c>
      <c r="C39" s="453">
        <v>2890456</v>
      </c>
      <c r="D39" s="424">
        <v>981270</v>
      </c>
      <c r="E39" s="424">
        <v>2082748.6046677604</v>
      </c>
      <c r="F39" s="424">
        <v>51781.001304332858</v>
      </c>
      <c r="G39" s="424">
        <v>167661.50023022399</v>
      </c>
      <c r="H39" s="424">
        <v>857276.2194981568</v>
      </c>
      <c r="I39" s="424">
        <v>2081020.0263854051</v>
      </c>
      <c r="J39" s="424">
        <v>3226311.8016826194</v>
      </c>
      <c r="K39" s="424">
        <v>990830.64477784024</v>
      </c>
      <c r="L39" s="424">
        <v>1709097.3955632143</v>
      </c>
      <c r="M39" s="424">
        <v>2111931.5495272432</v>
      </c>
      <c r="N39" s="424">
        <v>1401558.3195883811</v>
      </c>
      <c r="O39" s="424">
        <v>1760053.3568347672</v>
      </c>
      <c r="P39" s="404">
        <f>SUM(Verokompensaatiot[[#This Row],[Veromenetysten korvaus vuodelta 2010]:[Veromenetysten korvaus vuodelta 2021]])</f>
        <v>18551943.06322518</v>
      </c>
      <c r="Q39" s="405">
        <f>SUM(Verokompensaatiot[[#This Row],[Veromenetysten korvaus vuodelta 2010]:[Veromenetysten korvaus vuodelta 2022]])</f>
        <v>20311996.420059945</v>
      </c>
      <c r="R39" s="427">
        <v>-240220.8472101943</v>
      </c>
      <c r="S39" s="428">
        <f>Verokompensaatiot[[#This Row],[Verokorvaukset vuosilta 2010-2022 yhteensä, €]]+Verokompensaatiot[[#This Row],[Verolykkäysten takaisinperintä vuonna 2022]]</f>
        <v>20071775.572849751</v>
      </c>
    </row>
    <row r="40" spans="1:19" x14ac:dyDescent="0.25">
      <c r="A40" s="36">
        <v>108</v>
      </c>
      <c r="B40" s="13" t="s">
        <v>52</v>
      </c>
      <c r="C40" s="453">
        <v>826508</v>
      </c>
      <c r="D40" s="424">
        <v>260391</v>
      </c>
      <c r="E40" s="424">
        <v>579739.51677479001</v>
      </c>
      <c r="F40" s="424">
        <v>24385.922358569595</v>
      </c>
      <c r="G40" s="424">
        <v>9854.6739827850834</v>
      </c>
      <c r="H40" s="424">
        <v>253279.33482305901</v>
      </c>
      <c r="I40" s="424">
        <v>538688.74485541612</v>
      </c>
      <c r="J40" s="424">
        <v>854332.19914349238</v>
      </c>
      <c r="K40" s="424">
        <v>253482.71560903557</v>
      </c>
      <c r="L40" s="424">
        <v>467947.89639310091</v>
      </c>
      <c r="M40" s="424">
        <v>600179.84041248099</v>
      </c>
      <c r="N40" s="424">
        <v>367605.26964813285</v>
      </c>
      <c r="O40" s="424">
        <v>471725.38025059254</v>
      </c>
      <c r="P40" s="404">
        <f>SUM(Verokompensaatiot[[#This Row],[Veromenetysten korvaus vuodelta 2010]:[Veromenetysten korvaus vuodelta 2021]])</f>
        <v>5036395.1140008615</v>
      </c>
      <c r="Q40" s="405">
        <f>SUM(Verokompensaatiot[[#This Row],[Veromenetysten korvaus vuodelta 2010]:[Veromenetysten korvaus vuodelta 2022]])</f>
        <v>5508120.4942514542</v>
      </c>
      <c r="R40" s="427">
        <v>-46049.716824300056</v>
      </c>
      <c r="S40" s="428">
        <f>Verokompensaatiot[[#This Row],[Verokorvaukset vuosilta 2010-2022 yhteensä, €]]+Verokompensaatiot[[#This Row],[Verolykkäysten takaisinperintä vuonna 2022]]</f>
        <v>5462070.7774271546</v>
      </c>
    </row>
    <row r="41" spans="1:19" x14ac:dyDescent="0.25">
      <c r="A41" s="36">
        <v>109</v>
      </c>
      <c r="B41" s="40" t="s">
        <v>53</v>
      </c>
      <c r="C41" s="136">
        <v>4556748</v>
      </c>
      <c r="D41" s="424">
        <v>1570984</v>
      </c>
      <c r="E41" s="424">
        <v>3432285.8347071824</v>
      </c>
      <c r="F41" s="424">
        <v>116664.23442693883</v>
      </c>
      <c r="G41" s="424">
        <v>300048.30933460762</v>
      </c>
      <c r="H41" s="424">
        <v>1539308.2060349199</v>
      </c>
      <c r="I41" s="424">
        <v>3208859.7465083851</v>
      </c>
      <c r="J41" s="424">
        <v>5144768.0498811621</v>
      </c>
      <c r="K41" s="424">
        <v>1560633.0035080516</v>
      </c>
      <c r="L41" s="424">
        <v>2716617.6287746038</v>
      </c>
      <c r="M41" s="424">
        <v>3469698.131084118</v>
      </c>
      <c r="N41" s="424">
        <v>2167871.8074552515</v>
      </c>
      <c r="O41" s="424">
        <v>2773163.5464683073</v>
      </c>
      <c r="P41" s="404">
        <f>SUM(Verokompensaatiot[[#This Row],[Veromenetysten korvaus vuodelta 2010]:[Veromenetysten korvaus vuodelta 2021]])</f>
        <v>29784486.951715216</v>
      </c>
      <c r="Q41" s="405">
        <f>SUM(Verokompensaatiot[[#This Row],[Veromenetysten korvaus vuodelta 2010]:[Veromenetysten korvaus vuodelta 2022]])</f>
        <v>32557650.498183522</v>
      </c>
      <c r="R41" s="427">
        <v>-345623.92840985896</v>
      </c>
      <c r="S41" s="428">
        <f>Verokompensaatiot[[#This Row],[Verokorvaukset vuosilta 2010-2022 yhteensä, €]]+Verokompensaatiot[[#This Row],[Verolykkäysten takaisinperintä vuonna 2022]]</f>
        <v>32212026.569773663</v>
      </c>
    </row>
    <row r="42" spans="1:19" x14ac:dyDescent="0.25">
      <c r="A42" s="36">
        <v>111</v>
      </c>
      <c r="B42" s="40" t="s">
        <v>54</v>
      </c>
      <c r="C42" s="136">
        <v>1456682</v>
      </c>
      <c r="D42" s="424">
        <v>464204</v>
      </c>
      <c r="E42" s="424">
        <v>1094866.502573506</v>
      </c>
      <c r="F42" s="424">
        <v>51131.63424286549</v>
      </c>
      <c r="G42" s="424">
        <v>176358.02767384014</v>
      </c>
      <c r="H42" s="424">
        <v>602628.23120425513</v>
      </c>
      <c r="I42" s="424">
        <v>940187.99114162312</v>
      </c>
      <c r="J42" s="424">
        <v>1578097.1405111526</v>
      </c>
      <c r="K42" s="424">
        <v>472697.78597736609</v>
      </c>
      <c r="L42" s="424">
        <v>815657.87243266194</v>
      </c>
      <c r="M42" s="424">
        <v>1054434.0779268781</v>
      </c>
      <c r="N42" s="424">
        <v>611502.71016074962</v>
      </c>
      <c r="O42" s="424">
        <v>815279.39719407645</v>
      </c>
      <c r="P42" s="404">
        <f>SUM(Verokompensaatiot[[#This Row],[Veromenetysten korvaus vuodelta 2010]:[Veromenetysten korvaus vuodelta 2021]])</f>
        <v>9318447.973844897</v>
      </c>
      <c r="Q42" s="405">
        <f>SUM(Verokompensaatiot[[#This Row],[Veromenetysten korvaus vuodelta 2010]:[Veromenetysten korvaus vuodelta 2022]])</f>
        <v>10133727.371038973</v>
      </c>
      <c r="R42" s="427">
        <v>-83717.534350180053</v>
      </c>
      <c r="S42" s="428">
        <f>Verokompensaatiot[[#This Row],[Verokorvaukset vuosilta 2010-2022 yhteensä, €]]+Verokompensaatiot[[#This Row],[Verolykkäysten takaisinperintä vuonna 2022]]</f>
        <v>10050009.836688794</v>
      </c>
    </row>
    <row r="43" spans="1:19" x14ac:dyDescent="0.25">
      <c r="A43" s="36">
        <v>139</v>
      </c>
      <c r="B43" s="40" t="s">
        <v>55</v>
      </c>
      <c r="C43" s="136">
        <v>723887</v>
      </c>
      <c r="D43" s="424">
        <v>216091</v>
      </c>
      <c r="E43" s="424">
        <v>530323.51747874089</v>
      </c>
      <c r="F43" s="424">
        <v>16076.989392230093</v>
      </c>
      <c r="G43" s="424">
        <v>9193.4387469106223</v>
      </c>
      <c r="H43" s="424">
        <v>255264.1904055092</v>
      </c>
      <c r="I43" s="424">
        <v>465197.09824793745</v>
      </c>
      <c r="J43" s="424">
        <v>685611.40682283253</v>
      </c>
      <c r="K43" s="424">
        <v>169137.61590244822</v>
      </c>
      <c r="L43" s="424">
        <v>374548.38230552268</v>
      </c>
      <c r="M43" s="424">
        <v>501255.53598157165</v>
      </c>
      <c r="N43" s="424">
        <v>310814.96274194377</v>
      </c>
      <c r="O43" s="424">
        <v>398338.63263468369</v>
      </c>
      <c r="P43" s="404">
        <f>SUM(Verokompensaatiot[[#This Row],[Veromenetysten korvaus vuodelta 2010]:[Veromenetysten korvaus vuodelta 2021]])</f>
        <v>4257401.1380256461</v>
      </c>
      <c r="Q43" s="405">
        <f>SUM(Verokompensaatiot[[#This Row],[Veromenetysten korvaus vuodelta 2010]:[Veromenetysten korvaus vuodelta 2022]])</f>
        <v>4655739.7706603296</v>
      </c>
      <c r="R43" s="427">
        <v>-38852.716130262881</v>
      </c>
      <c r="S43" s="428">
        <f>Verokompensaatiot[[#This Row],[Verokorvaukset vuosilta 2010-2022 yhteensä, €]]+Verokompensaatiot[[#This Row],[Verolykkäysten takaisinperintä vuonna 2022]]</f>
        <v>4616887.0545300664</v>
      </c>
    </row>
    <row r="44" spans="1:19" x14ac:dyDescent="0.25">
      <c r="A44" s="36">
        <v>140</v>
      </c>
      <c r="B44" s="40" t="s">
        <v>56</v>
      </c>
      <c r="C44" s="136">
        <v>1719855</v>
      </c>
      <c r="D44" s="424">
        <v>554062</v>
      </c>
      <c r="E44" s="424">
        <v>1309102.96830591</v>
      </c>
      <c r="F44" s="424">
        <v>55085.894973506882</v>
      </c>
      <c r="G44" s="424">
        <v>227371.5223683299</v>
      </c>
      <c r="H44" s="424">
        <v>674080.99641225301</v>
      </c>
      <c r="I44" s="424">
        <v>1126700.6565302126</v>
      </c>
      <c r="J44" s="424">
        <v>1783562.8830082873</v>
      </c>
      <c r="K44" s="424">
        <v>510782.16273364605</v>
      </c>
      <c r="L44" s="424">
        <v>934420.57167074608</v>
      </c>
      <c r="M44" s="424">
        <v>1235442.3751460991</v>
      </c>
      <c r="N44" s="424">
        <v>713421.67775171972</v>
      </c>
      <c r="O44" s="424">
        <v>920717.39679860184</v>
      </c>
      <c r="P44" s="404">
        <f>SUM(Verokompensaatiot[[#This Row],[Veromenetysten korvaus vuodelta 2010]:[Veromenetysten korvaus vuodelta 2021]])</f>
        <v>10843888.708900711</v>
      </c>
      <c r="Q44" s="405">
        <f>SUM(Verokompensaatiot[[#This Row],[Veromenetysten korvaus vuodelta 2010]:[Veromenetysten korvaus vuodelta 2022]])</f>
        <v>11764606.105699312</v>
      </c>
      <c r="R44" s="427">
        <v>-89091.354215673113</v>
      </c>
      <c r="S44" s="428">
        <f>Verokompensaatiot[[#This Row],[Verokorvaukset vuosilta 2010-2022 yhteensä, €]]+Verokompensaatiot[[#This Row],[Verolykkäysten takaisinperintä vuonna 2022]]</f>
        <v>11675514.75148364</v>
      </c>
    </row>
    <row r="45" spans="1:19" x14ac:dyDescent="0.25">
      <c r="A45" s="36">
        <v>142</v>
      </c>
      <c r="B45" s="40" t="s">
        <v>57</v>
      </c>
      <c r="C45" s="136">
        <v>561007</v>
      </c>
      <c r="D45" s="424">
        <v>186515</v>
      </c>
      <c r="E45" s="424">
        <v>430490.72209921485</v>
      </c>
      <c r="F45" s="424">
        <v>23482.037625590612</v>
      </c>
      <c r="G45" s="424">
        <v>26031.39221942881</v>
      </c>
      <c r="H45" s="424">
        <v>198577.07449350462</v>
      </c>
      <c r="I45" s="424">
        <v>350563.55389843992</v>
      </c>
      <c r="J45" s="424">
        <v>587899.073939636</v>
      </c>
      <c r="K45" s="424">
        <v>170386.28145441186</v>
      </c>
      <c r="L45" s="424">
        <v>310652.33295275329</v>
      </c>
      <c r="M45" s="424">
        <v>411168.99369095883</v>
      </c>
      <c r="N45" s="424">
        <v>234745.2100338485</v>
      </c>
      <c r="O45" s="424">
        <v>307256.95527020213</v>
      </c>
      <c r="P45" s="404">
        <f>SUM(Verokompensaatiot[[#This Row],[Veromenetysten korvaus vuodelta 2010]:[Veromenetysten korvaus vuodelta 2021]])</f>
        <v>3491518.6724077868</v>
      </c>
      <c r="Q45" s="405">
        <f>SUM(Verokompensaatiot[[#This Row],[Veromenetysten korvaus vuodelta 2010]:[Veromenetysten korvaus vuodelta 2022]])</f>
        <v>3798775.6276779892</v>
      </c>
      <c r="R45" s="427">
        <v>-29633.461685737111</v>
      </c>
      <c r="S45" s="428">
        <f>Verokompensaatiot[[#This Row],[Verokorvaukset vuosilta 2010-2022 yhteensä, €]]+Verokompensaatiot[[#This Row],[Verolykkäysten takaisinperintä vuonna 2022]]</f>
        <v>3769142.1659922521</v>
      </c>
    </row>
    <row r="46" spans="1:19" x14ac:dyDescent="0.25">
      <c r="A46" s="36">
        <v>143</v>
      </c>
      <c r="B46" s="13" t="s">
        <v>58</v>
      </c>
      <c r="C46" s="453">
        <v>680777</v>
      </c>
      <c r="D46" s="424">
        <v>207953</v>
      </c>
      <c r="E46" s="424">
        <v>496189.18011094985</v>
      </c>
      <c r="F46" s="424">
        <v>24908.36419060258</v>
      </c>
      <c r="G46" s="424">
        <v>82317.768925386321</v>
      </c>
      <c r="H46" s="424">
        <v>232829.75872488532</v>
      </c>
      <c r="I46" s="424">
        <v>404587.17992137617</v>
      </c>
      <c r="J46" s="424">
        <v>614150.25339673494</v>
      </c>
      <c r="K46" s="424">
        <v>175764.46567039963</v>
      </c>
      <c r="L46" s="424">
        <v>323874.86932508793</v>
      </c>
      <c r="M46" s="424">
        <v>436883.2520564936</v>
      </c>
      <c r="N46" s="424">
        <v>248723.83894881452</v>
      </c>
      <c r="O46" s="424">
        <v>328747.1708182164</v>
      </c>
      <c r="P46" s="404">
        <f>SUM(Verokompensaatiot[[#This Row],[Veromenetysten korvaus vuodelta 2010]:[Veromenetysten korvaus vuodelta 2021]])</f>
        <v>3928958.9312707311</v>
      </c>
      <c r="Q46" s="405">
        <f>SUM(Verokompensaatiot[[#This Row],[Veromenetysten korvaus vuodelta 2010]:[Veromenetysten korvaus vuodelta 2022]])</f>
        <v>4257706.1020889478</v>
      </c>
      <c r="R46" s="427">
        <v>-30315.182815287651</v>
      </c>
      <c r="S46" s="428">
        <f>Verokompensaatiot[[#This Row],[Verokorvaukset vuosilta 2010-2022 yhteensä, €]]+Verokompensaatiot[[#This Row],[Verolykkäysten takaisinperintä vuonna 2022]]</f>
        <v>4227390.9192736605</v>
      </c>
    </row>
    <row r="47" spans="1:19" x14ac:dyDescent="0.25">
      <c r="A47" s="36">
        <v>145</v>
      </c>
      <c r="B47" s="13" t="s">
        <v>59</v>
      </c>
      <c r="C47" s="453">
        <v>954161</v>
      </c>
      <c r="D47" s="424">
        <v>316612</v>
      </c>
      <c r="E47" s="424">
        <v>781526.95208056225</v>
      </c>
      <c r="F47" s="424">
        <v>32131.733519318583</v>
      </c>
      <c r="G47" s="424">
        <v>106781.91588868524</v>
      </c>
      <c r="H47" s="424">
        <v>326338.13564816408</v>
      </c>
      <c r="I47" s="424">
        <v>655891.45521608973</v>
      </c>
      <c r="J47" s="424">
        <v>1043521.9136273402</v>
      </c>
      <c r="K47" s="424">
        <v>283215.40808233741</v>
      </c>
      <c r="L47" s="424">
        <v>511046.34258899692</v>
      </c>
      <c r="M47" s="424">
        <v>701175.60442120826</v>
      </c>
      <c r="N47" s="424">
        <v>427498.63237698691</v>
      </c>
      <c r="O47" s="424">
        <v>526097.1567942251</v>
      </c>
      <c r="P47" s="404">
        <f>SUM(Verokompensaatiot[[#This Row],[Veromenetysten korvaus vuodelta 2010]:[Veromenetysten korvaus vuodelta 2021]])</f>
        <v>6139901.0934496885</v>
      </c>
      <c r="Q47" s="405">
        <f>SUM(Verokompensaatiot[[#This Row],[Veromenetysten korvaus vuodelta 2010]:[Veromenetysten korvaus vuodelta 2022]])</f>
        <v>6665998.2502439134</v>
      </c>
      <c r="R47" s="427">
        <v>-49381.626888145576</v>
      </c>
      <c r="S47" s="428">
        <f>Verokompensaatiot[[#This Row],[Verokorvaukset vuosilta 2010-2022 yhteensä, €]]+Verokompensaatiot[[#This Row],[Verolykkäysten takaisinperintä vuonna 2022]]</f>
        <v>6616616.6233557677</v>
      </c>
    </row>
    <row r="48" spans="1:19" x14ac:dyDescent="0.25">
      <c r="A48" s="36">
        <v>146</v>
      </c>
      <c r="B48" s="13" t="s">
        <v>60</v>
      </c>
      <c r="C48" s="453">
        <v>556296</v>
      </c>
      <c r="D48" s="424">
        <v>167159</v>
      </c>
      <c r="E48" s="424">
        <v>465718.13589289191</v>
      </c>
      <c r="F48" s="424">
        <v>25047.13882048292</v>
      </c>
      <c r="G48" s="424">
        <v>58430.797896375698</v>
      </c>
      <c r="H48" s="424">
        <v>227888.47789942884</v>
      </c>
      <c r="I48" s="424">
        <v>280256.68627585017</v>
      </c>
      <c r="J48" s="424">
        <v>457311.20210849069</v>
      </c>
      <c r="K48" s="424">
        <v>135148.88974832188</v>
      </c>
      <c r="L48" s="424">
        <v>240926.38210982832</v>
      </c>
      <c r="M48" s="424">
        <v>324536.21111186733</v>
      </c>
      <c r="N48" s="424">
        <v>170045.49459441748</v>
      </c>
      <c r="O48" s="424">
        <v>236275.71570293876</v>
      </c>
      <c r="P48" s="404">
        <f>SUM(Verokompensaatiot[[#This Row],[Veromenetysten korvaus vuodelta 2010]:[Veromenetysten korvaus vuodelta 2021]])</f>
        <v>3108764.4164579553</v>
      </c>
      <c r="Q48" s="405">
        <f>SUM(Verokompensaatiot[[#This Row],[Veromenetysten korvaus vuodelta 2010]:[Veromenetysten korvaus vuodelta 2022]])</f>
        <v>3345040.1321608941</v>
      </c>
      <c r="R48" s="427">
        <v>-19146.373799887398</v>
      </c>
      <c r="S48" s="428">
        <f>Verokompensaatiot[[#This Row],[Verokorvaukset vuosilta 2010-2022 yhteensä, €]]+Verokompensaatiot[[#This Row],[Verolykkäysten takaisinperintä vuonna 2022]]</f>
        <v>3325893.7583610066</v>
      </c>
    </row>
    <row r="49" spans="1:19" x14ac:dyDescent="0.25">
      <c r="A49" s="36">
        <v>148</v>
      </c>
      <c r="B49" s="13" t="s">
        <v>61</v>
      </c>
      <c r="C49" s="453">
        <v>499986</v>
      </c>
      <c r="D49" s="424">
        <v>180627</v>
      </c>
      <c r="E49" s="424">
        <v>479629.9454780115</v>
      </c>
      <c r="F49" s="424">
        <v>24832.544674204702</v>
      </c>
      <c r="G49" s="424">
        <v>29639.119052726277</v>
      </c>
      <c r="H49" s="424">
        <v>168703.85073378746</v>
      </c>
      <c r="I49" s="424">
        <v>363400.90967335243</v>
      </c>
      <c r="J49" s="424">
        <v>488515.49972403119</v>
      </c>
      <c r="K49" s="424">
        <v>195332.88874300729</v>
      </c>
      <c r="L49" s="424">
        <v>303505.35275989975</v>
      </c>
      <c r="M49" s="424">
        <v>413203.85396726686</v>
      </c>
      <c r="N49" s="424">
        <v>249648.32282549131</v>
      </c>
      <c r="O49" s="424">
        <v>304923.22942104493</v>
      </c>
      <c r="P49" s="404">
        <f>SUM(Verokompensaatiot[[#This Row],[Veromenetysten korvaus vuodelta 2010]:[Veromenetysten korvaus vuodelta 2021]])</f>
        <v>3397025.287631778</v>
      </c>
      <c r="Q49" s="405">
        <f>SUM(Verokompensaatiot[[#This Row],[Veromenetysten korvaus vuodelta 2010]:[Veromenetysten korvaus vuodelta 2022]])</f>
        <v>3701948.5170528227</v>
      </c>
      <c r="R49" s="427">
        <v>-33153.030880107151</v>
      </c>
      <c r="S49" s="428">
        <f>Verokompensaatiot[[#This Row],[Verokorvaukset vuosilta 2010-2022 yhteensä, €]]+Verokompensaatiot[[#This Row],[Verolykkäysten takaisinperintä vuonna 2022]]</f>
        <v>3668795.4861727157</v>
      </c>
    </row>
    <row r="50" spans="1:19" x14ac:dyDescent="0.25">
      <c r="A50" s="36">
        <v>149</v>
      </c>
      <c r="B50" s="13" t="s">
        <v>62</v>
      </c>
      <c r="C50" s="453">
        <v>462664</v>
      </c>
      <c r="D50" s="424">
        <v>145911</v>
      </c>
      <c r="E50" s="424">
        <v>289533.98983653891</v>
      </c>
      <c r="F50" s="424">
        <v>4845.6427083223061</v>
      </c>
      <c r="G50" s="424">
        <v>-30972.378801288753</v>
      </c>
      <c r="H50" s="424">
        <v>67000.934049197298</v>
      </c>
      <c r="I50" s="424">
        <v>256786.39362548001</v>
      </c>
      <c r="J50" s="424">
        <v>420191.72388369578</v>
      </c>
      <c r="K50" s="424">
        <v>127465.4856256947</v>
      </c>
      <c r="L50" s="424">
        <v>209778.49629041774</v>
      </c>
      <c r="M50" s="424">
        <v>270267.18705306528</v>
      </c>
      <c r="N50" s="424">
        <v>170363.98877127052</v>
      </c>
      <c r="O50" s="424">
        <v>210838.29702183526</v>
      </c>
      <c r="P50" s="404">
        <f>SUM(Verokompensaatiot[[#This Row],[Veromenetysten korvaus vuodelta 2010]:[Veromenetysten korvaus vuodelta 2021]])</f>
        <v>2393836.4630423938</v>
      </c>
      <c r="Q50" s="405">
        <f>SUM(Verokompensaatiot[[#This Row],[Veromenetysten korvaus vuodelta 2010]:[Veromenetysten korvaus vuodelta 2022]])</f>
        <v>2604674.7600642289</v>
      </c>
      <c r="R50" s="427">
        <v>-30864.917794057637</v>
      </c>
      <c r="S50" s="428">
        <f>Verokompensaatiot[[#This Row],[Verokorvaukset vuosilta 2010-2022 yhteensä, €]]+Verokompensaatiot[[#This Row],[Verolykkäysten takaisinperintä vuonna 2022]]</f>
        <v>2573809.8422701713</v>
      </c>
    </row>
    <row r="51" spans="1:19" x14ac:dyDescent="0.25">
      <c r="A51" s="36">
        <v>151</v>
      </c>
      <c r="B51" s="13" t="s">
        <v>63</v>
      </c>
      <c r="C51" s="453">
        <v>269740</v>
      </c>
      <c r="D51" s="424">
        <v>77472</v>
      </c>
      <c r="E51" s="424">
        <v>213295.79956305336</v>
      </c>
      <c r="F51" s="424">
        <v>12038.590237768842</v>
      </c>
      <c r="G51" s="424">
        <v>34652.234374850144</v>
      </c>
      <c r="H51" s="424">
        <v>98865.705869081401</v>
      </c>
      <c r="I51" s="424">
        <v>137259.29576889312</v>
      </c>
      <c r="J51" s="424">
        <v>215846.0136425003</v>
      </c>
      <c r="K51" s="424">
        <v>65816.83780627932</v>
      </c>
      <c r="L51" s="424">
        <v>111410.15812594573</v>
      </c>
      <c r="M51" s="424">
        <v>158179.89582857749</v>
      </c>
      <c r="N51" s="424">
        <v>83222.455414288706</v>
      </c>
      <c r="O51" s="424">
        <v>104681.44593084359</v>
      </c>
      <c r="P51" s="404">
        <f>SUM(Verokompensaatiot[[#This Row],[Veromenetysten korvaus vuodelta 2010]:[Veromenetysten korvaus vuodelta 2021]])</f>
        <v>1477798.9866312384</v>
      </c>
      <c r="Q51" s="405">
        <f>SUM(Verokompensaatiot[[#This Row],[Veromenetysten korvaus vuodelta 2010]:[Veromenetysten korvaus vuodelta 2022]])</f>
        <v>1582480.4325620821</v>
      </c>
      <c r="R51" s="427">
        <v>-7089.6251897700458</v>
      </c>
      <c r="S51" s="428">
        <f>Verokompensaatiot[[#This Row],[Verokorvaukset vuosilta 2010-2022 yhteensä, €]]+Verokompensaatiot[[#This Row],[Verolykkäysten takaisinperintä vuonna 2022]]</f>
        <v>1575390.8073723121</v>
      </c>
    </row>
    <row r="52" spans="1:19" x14ac:dyDescent="0.25">
      <c r="A52" s="36">
        <v>152</v>
      </c>
      <c r="B52" s="13" t="s">
        <v>64</v>
      </c>
      <c r="C52" s="453">
        <v>453574</v>
      </c>
      <c r="D52" s="424">
        <v>149113</v>
      </c>
      <c r="E52" s="424">
        <v>365093.08658189903</v>
      </c>
      <c r="F52" s="424">
        <v>18504.183119397294</v>
      </c>
      <c r="G52" s="424">
        <v>39985.403082424527</v>
      </c>
      <c r="H52" s="424">
        <v>140431.94408137689</v>
      </c>
      <c r="I52" s="424">
        <v>268667.96625237807</v>
      </c>
      <c r="J52" s="424">
        <v>453481.51872165385</v>
      </c>
      <c r="K52" s="424">
        <v>123945.84333360156</v>
      </c>
      <c r="L52" s="424">
        <v>220230.03564561004</v>
      </c>
      <c r="M52" s="424">
        <v>293845.32366181299</v>
      </c>
      <c r="N52" s="424">
        <v>168991.04064593383</v>
      </c>
      <c r="O52" s="424">
        <v>216141.89352756797</v>
      </c>
      <c r="P52" s="404">
        <f>SUM(Verokompensaatiot[[#This Row],[Veromenetysten korvaus vuodelta 2010]:[Veromenetysten korvaus vuodelta 2021]])</f>
        <v>2695863.3451260878</v>
      </c>
      <c r="Q52" s="405">
        <f>SUM(Verokompensaatiot[[#This Row],[Veromenetysten korvaus vuodelta 2010]:[Veromenetysten korvaus vuodelta 2022]])</f>
        <v>2912005.2386536556</v>
      </c>
      <c r="R52" s="427">
        <v>-17790.975416456247</v>
      </c>
      <c r="S52" s="428">
        <f>Verokompensaatiot[[#This Row],[Verokorvaukset vuosilta 2010-2022 yhteensä, €]]+Verokompensaatiot[[#This Row],[Verolykkäysten takaisinperintä vuonna 2022]]</f>
        <v>2894214.2632371993</v>
      </c>
    </row>
    <row r="53" spans="1:19" x14ac:dyDescent="0.25">
      <c r="A53" s="36">
        <v>153</v>
      </c>
      <c r="B53" s="13" t="s">
        <v>65</v>
      </c>
      <c r="C53" s="453">
        <v>1915973</v>
      </c>
      <c r="D53" s="424">
        <v>590926</v>
      </c>
      <c r="E53" s="424">
        <v>1235447.8154237953</v>
      </c>
      <c r="F53" s="424">
        <v>58300.038878593477</v>
      </c>
      <c r="G53" s="424">
        <v>191082.24648750428</v>
      </c>
      <c r="H53" s="424">
        <v>765331.21973128174</v>
      </c>
      <c r="I53" s="424">
        <v>1205978.6973517747</v>
      </c>
      <c r="J53" s="424">
        <v>2041330.1325758654</v>
      </c>
      <c r="K53" s="424">
        <v>579064.72446308343</v>
      </c>
      <c r="L53" s="424">
        <v>1029037.6928032943</v>
      </c>
      <c r="M53" s="424">
        <v>1125786.4807557804</v>
      </c>
      <c r="N53" s="424">
        <v>780879.96094106196</v>
      </c>
      <c r="O53" s="424">
        <v>1093572.0423036499</v>
      </c>
      <c r="P53" s="404">
        <f>SUM(Verokompensaatiot[[#This Row],[Veromenetysten korvaus vuodelta 2010]:[Veromenetysten korvaus vuodelta 2021]])</f>
        <v>11519138.009412033</v>
      </c>
      <c r="Q53" s="405">
        <f>SUM(Verokompensaatiot[[#This Row],[Veromenetysten korvaus vuodelta 2010]:[Veromenetysten korvaus vuodelta 2022]])</f>
        <v>12612710.051715683</v>
      </c>
      <c r="R53" s="427">
        <v>-128511.98033726795</v>
      </c>
      <c r="S53" s="428">
        <f>Verokompensaatiot[[#This Row],[Verokorvaukset vuosilta 2010-2022 yhteensä, €]]+Verokompensaatiot[[#This Row],[Verolykkäysten takaisinperintä vuonna 2022]]</f>
        <v>12484198.071378415</v>
      </c>
    </row>
    <row r="54" spans="1:19" x14ac:dyDescent="0.25">
      <c r="A54" s="36">
        <v>165</v>
      </c>
      <c r="B54" s="13" t="s">
        <v>66</v>
      </c>
      <c r="C54" s="453">
        <v>1200523</v>
      </c>
      <c r="D54" s="424">
        <v>390977</v>
      </c>
      <c r="E54" s="424">
        <v>770002.6127360079</v>
      </c>
      <c r="F54" s="424">
        <v>16847.511053475086</v>
      </c>
      <c r="G54" s="424">
        <v>79300.428763733551</v>
      </c>
      <c r="H54" s="424">
        <v>347639.4998992068</v>
      </c>
      <c r="I54" s="424">
        <v>766328.70598451118</v>
      </c>
      <c r="J54" s="424">
        <v>1292371.9047316522</v>
      </c>
      <c r="K54" s="424">
        <v>326396.51477120252</v>
      </c>
      <c r="L54" s="424">
        <v>611765.10052473971</v>
      </c>
      <c r="M54" s="424">
        <v>776913.40073627059</v>
      </c>
      <c r="N54" s="424">
        <v>513307.95540939632</v>
      </c>
      <c r="O54" s="424">
        <v>660520.577419398</v>
      </c>
      <c r="P54" s="404">
        <f>SUM(Verokompensaatiot[[#This Row],[Veromenetysten korvaus vuodelta 2010]:[Veromenetysten korvaus vuodelta 2021]])</f>
        <v>7092373.6346101956</v>
      </c>
      <c r="Q54" s="405">
        <f>SUM(Verokompensaatiot[[#This Row],[Veromenetysten korvaus vuodelta 2010]:[Veromenetysten korvaus vuodelta 2022]])</f>
        <v>7752894.212029594</v>
      </c>
      <c r="R54" s="427">
        <v>-77792.072338844475</v>
      </c>
      <c r="S54" s="428">
        <f>Verokompensaatiot[[#This Row],[Verokorvaukset vuosilta 2010-2022 yhteensä, €]]+Verokompensaatiot[[#This Row],[Verolykkäysten takaisinperintä vuonna 2022]]</f>
        <v>7675102.1396907493</v>
      </c>
    </row>
    <row r="55" spans="1:19" x14ac:dyDescent="0.25">
      <c r="A55" s="36">
        <v>167</v>
      </c>
      <c r="B55" s="13" t="s">
        <v>67</v>
      </c>
      <c r="C55" s="453">
        <v>5466814</v>
      </c>
      <c r="D55" s="424">
        <v>1850095</v>
      </c>
      <c r="E55" s="424">
        <v>4594015.0715513099</v>
      </c>
      <c r="F55" s="424">
        <v>215631.76150351088</v>
      </c>
      <c r="G55" s="424">
        <v>465003.00002210779</v>
      </c>
      <c r="H55" s="424">
        <v>2009551.5027614411</v>
      </c>
      <c r="I55" s="424">
        <v>3964396.5649567964</v>
      </c>
      <c r="J55" s="424">
        <v>5401227.4024798349</v>
      </c>
      <c r="K55" s="424">
        <v>2000363.9814795156</v>
      </c>
      <c r="L55" s="424">
        <v>3459071.4590522032</v>
      </c>
      <c r="M55" s="424">
        <v>4389661.791918925</v>
      </c>
      <c r="N55" s="424">
        <v>2728947.0007186937</v>
      </c>
      <c r="O55" s="424">
        <v>3543828.186125312</v>
      </c>
      <c r="P55" s="404">
        <f>SUM(Verokompensaatiot[[#This Row],[Veromenetysten korvaus vuodelta 2010]:[Veromenetysten korvaus vuodelta 2021]])</f>
        <v>36544778.536444336</v>
      </c>
      <c r="Q55" s="405">
        <f>SUM(Verokompensaatiot[[#This Row],[Veromenetysten korvaus vuodelta 2010]:[Veromenetysten korvaus vuodelta 2022]])</f>
        <v>40088606.722569644</v>
      </c>
      <c r="R55" s="427">
        <v>-320954.91753940261</v>
      </c>
      <c r="S55" s="428">
        <f>Verokompensaatiot[[#This Row],[Verokorvaukset vuosilta 2010-2022 yhteensä, €]]+Verokompensaatiot[[#This Row],[Verolykkäysten takaisinperintä vuonna 2022]]</f>
        <v>39767651.805030242</v>
      </c>
    </row>
    <row r="56" spans="1:19" x14ac:dyDescent="0.25">
      <c r="A56" s="36">
        <v>169</v>
      </c>
      <c r="B56" s="13" t="s">
        <v>68</v>
      </c>
      <c r="C56" s="453">
        <v>431133</v>
      </c>
      <c r="D56" s="424">
        <v>139452</v>
      </c>
      <c r="E56" s="424">
        <v>326940.78055129474</v>
      </c>
      <c r="F56" s="424">
        <v>12066.668581473579</v>
      </c>
      <c r="G56" s="424">
        <v>33921.126783901971</v>
      </c>
      <c r="H56" s="424">
        <v>152770.26811155965</v>
      </c>
      <c r="I56" s="424">
        <v>274456.85582012346</v>
      </c>
      <c r="J56" s="424">
        <v>465128.85788012884</v>
      </c>
      <c r="K56" s="424">
        <v>118944.17022397346</v>
      </c>
      <c r="L56" s="424">
        <v>221103.60443573224</v>
      </c>
      <c r="M56" s="424">
        <v>289466.16991886846</v>
      </c>
      <c r="N56" s="424">
        <v>170381.76330824205</v>
      </c>
      <c r="O56" s="424">
        <v>219373.18895593291</v>
      </c>
      <c r="P56" s="404">
        <f>SUM(Verokompensaatiot[[#This Row],[Veromenetysten korvaus vuodelta 2010]:[Veromenetysten korvaus vuodelta 2021]])</f>
        <v>2635765.2656152984</v>
      </c>
      <c r="Q56" s="405">
        <f>SUM(Verokompensaatiot[[#This Row],[Veromenetysten korvaus vuodelta 2010]:[Veromenetysten korvaus vuodelta 2022]])</f>
        <v>2855138.4545712313</v>
      </c>
      <c r="R56" s="427">
        <v>-22601.913354561992</v>
      </c>
      <c r="S56" s="428">
        <f>Verokompensaatiot[[#This Row],[Verokorvaukset vuosilta 2010-2022 yhteensä, €]]+Verokompensaatiot[[#This Row],[Verolykkäysten takaisinperintä vuonna 2022]]</f>
        <v>2832536.5412166691</v>
      </c>
    </row>
    <row r="57" spans="1:19" x14ac:dyDescent="0.25">
      <c r="A57" s="36">
        <v>171</v>
      </c>
      <c r="B57" s="13" t="s">
        <v>69</v>
      </c>
      <c r="C57" s="453">
        <v>458018</v>
      </c>
      <c r="D57" s="424">
        <v>146662</v>
      </c>
      <c r="E57" s="424">
        <v>360067.20291200245</v>
      </c>
      <c r="F57" s="424">
        <v>19282.329063916979</v>
      </c>
      <c r="G57" s="424">
        <v>64627.108867056239</v>
      </c>
      <c r="H57" s="424">
        <v>183244.24238451579</v>
      </c>
      <c r="I57" s="424">
        <v>271733.55857463356</v>
      </c>
      <c r="J57" s="424">
        <v>427994.98927957815</v>
      </c>
      <c r="K57" s="424">
        <v>126552.75237389241</v>
      </c>
      <c r="L57" s="424">
        <v>232621.35515414388</v>
      </c>
      <c r="M57" s="424">
        <v>306777.74972593767</v>
      </c>
      <c r="N57" s="424">
        <v>173650.14984700282</v>
      </c>
      <c r="O57" s="424">
        <v>228196.50892628182</v>
      </c>
      <c r="P57" s="404">
        <f>SUM(Verokompensaatiot[[#This Row],[Veromenetysten korvaus vuodelta 2010]:[Veromenetysten korvaus vuodelta 2021]])</f>
        <v>2771231.4381826799</v>
      </c>
      <c r="Q57" s="405">
        <f>SUM(Verokompensaatiot[[#This Row],[Veromenetysten korvaus vuodelta 2010]:[Veromenetysten korvaus vuodelta 2022]])</f>
        <v>2999427.9471089616</v>
      </c>
      <c r="R57" s="427">
        <v>-19979.585752619572</v>
      </c>
      <c r="S57" s="428">
        <f>Verokompensaatiot[[#This Row],[Verokorvaukset vuosilta 2010-2022 yhteensä, €]]+Verokompensaatiot[[#This Row],[Verolykkäysten takaisinperintä vuonna 2022]]</f>
        <v>2979448.3613563422</v>
      </c>
    </row>
    <row r="58" spans="1:19" x14ac:dyDescent="0.25">
      <c r="A58" s="36">
        <v>172</v>
      </c>
      <c r="B58" s="13" t="s">
        <v>70</v>
      </c>
      <c r="C58" s="453">
        <v>509443</v>
      </c>
      <c r="D58" s="424">
        <v>157472</v>
      </c>
      <c r="E58" s="424">
        <v>386498.84245449177</v>
      </c>
      <c r="F58" s="424">
        <v>20618.110462585326</v>
      </c>
      <c r="G58" s="424">
        <v>40447.198613487839</v>
      </c>
      <c r="H58" s="424">
        <v>194577.63640664515</v>
      </c>
      <c r="I58" s="424">
        <v>270506.83662957774</v>
      </c>
      <c r="J58" s="424">
        <v>404843.30322021345</v>
      </c>
      <c r="K58" s="424">
        <v>122326.54536871142</v>
      </c>
      <c r="L58" s="424">
        <v>222307.7076019801</v>
      </c>
      <c r="M58" s="424">
        <v>301320.58636021038</v>
      </c>
      <c r="N58" s="424">
        <v>162749.27209112822</v>
      </c>
      <c r="O58" s="424">
        <v>219838.10118814808</v>
      </c>
      <c r="P58" s="404">
        <f>SUM(Verokompensaatiot[[#This Row],[Veromenetysten korvaus vuodelta 2010]:[Veromenetysten korvaus vuodelta 2021]])</f>
        <v>2793111.0392090315</v>
      </c>
      <c r="Q58" s="405">
        <f>SUM(Verokompensaatiot[[#This Row],[Veromenetysten korvaus vuodelta 2010]:[Veromenetysten korvaus vuodelta 2022]])</f>
        <v>3012949.1403971794</v>
      </c>
      <c r="R58" s="427">
        <v>-17532.008363158639</v>
      </c>
      <c r="S58" s="428">
        <f>Verokompensaatiot[[#This Row],[Verokorvaukset vuosilta 2010-2022 yhteensä, €]]+Verokompensaatiot[[#This Row],[Verolykkäysten takaisinperintä vuonna 2022]]</f>
        <v>2995417.132034021</v>
      </c>
    </row>
    <row r="59" spans="1:19" x14ac:dyDescent="0.25">
      <c r="A59" s="36">
        <v>176</v>
      </c>
      <c r="B59" s="13" t="s">
        <v>71</v>
      </c>
      <c r="C59" s="453">
        <v>547362</v>
      </c>
      <c r="D59" s="424">
        <v>154414</v>
      </c>
      <c r="E59" s="424">
        <v>415752.71276680683</v>
      </c>
      <c r="F59" s="424">
        <v>24771.699430695844</v>
      </c>
      <c r="G59" s="424">
        <v>66604.482946982607</v>
      </c>
      <c r="H59" s="424">
        <v>225061.96261168466</v>
      </c>
      <c r="I59" s="424">
        <v>273299.08005427447</v>
      </c>
      <c r="J59" s="424">
        <v>416617.92469922552</v>
      </c>
      <c r="K59" s="424">
        <v>135404.7667914273</v>
      </c>
      <c r="L59" s="424">
        <v>238022.65096683003</v>
      </c>
      <c r="M59" s="424">
        <v>318006.46276698151</v>
      </c>
      <c r="N59" s="424">
        <v>170454.05062057608</v>
      </c>
      <c r="O59" s="424">
        <v>232473.39813470669</v>
      </c>
      <c r="P59" s="404">
        <f>SUM(Verokompensaatiot[[#This Row],[Veromenetysten korvaus vuodelta 2010]:[Veromenetysten korvaus vuodelta 2021]])</f>
        <v>2985771.7936554849</v>
      </c>
      <c r="Q59" s="405">
        <f>SUM(Verokompensaatiot[[#This Row],[Veromenetysten korvaus vuodelta 2010]:[Veromenetysten korvaus vuodelta 2022]])</f>
        <v>3218245.1917901915</v>
      </c>
      <c r="R59" s="427">
        <v>-16115.652179499575</v>
      </c>
      <c r="S59" s="428">
        <f>Verokompensaatiot[[#This Row],[Verokorvaukset vuosilta 2010-2022 yhteensä, €]]+Verokompensaatiot[[#This Row],[Verolykkäysten takaisinperintä vuonna 2022]]</f>
        <v>3202129.5396106918</v>
      </c>
    </row>
    <row r="60" spans="1:19" x14ac:dyDescent="0.25">
      <c r="A60" s="36">
        <v>177</v>
      </c>
      <c r="B60" s="13" t="s">
        <v>72</v>
      </c>
      <c r="C60" s="453">
        <v>184962</v>
      </c>
      <c r="D60" s="424">
        <v>59201</v>
      </c>
      <c r="E60" s="424">
        <v>142388.02164284655</v>
      </c>
      <c r="F60" s="424">
        <v>7441.1307006754541</v>
      </c>
      <c r="G60" s="424">
        <v>16358.817618945292</v>
      </c>
      <c r="H60" s="424">
        <v>62158.934686852546</v>
      </c>
      <c r="I60" s="424">
        <v>102466.69992393949</v>
      </c>
      <c r="J60" s="424">
        <v>189943.87181631447</v>
      </c>
      <c r="K60" s="424">
        <v>45709.12819189026</v>
      </c>
      <c r="L60" s="424">
        <v>86024.32833867977</v>
      </c>
      <c r="M60" s="424">
        <v>116895.3112175987</v>
      </c>
      <c r="N60" s="424">
        <v>67157.526636254523</v>
      </c>
      <c r="O60" s="424">
        <v>86374.981170698869</v>
      </c>
      <c r="P60" s="404">
        <f>SUM(Verokompensaatiot[[#This Row],[Veromenetysten korvaus vuodelta 2010]:[Veromenetysten korvaus vuodelta 2021]])</f>
        <v>1080706.7707739973</v>
      </c>
      <c r="Q60" s="405">
        <f>SUM(Verokompensaatiot[[#This Row],[Veromenetysten korvaus vuodelta 2010]:[Veromenetysten korvaus vuodelta 2022]])</f>
        <v>1167081.7519446961</v>
      </c>
      <c r="R60" s="427">
        <v>-8060.810686422391</v>
      </c>
      <c r="S60" s="428">
        <f>Verokompensaatiot[[#This Row],[Verokorvaukset vuosilta 2010-2022 yhteensä, €]]+Verokompensaatiot[[#This Row],[Verolykkäysten takaisinperintä vuonna 2022]]</f>
        <v>1159020.9412582738</v>
      </c>
    </row>
    <row r="61" spans="1:19" x14ac:dyDescent="0.25">
      <c r="A61" s="36">
        <v>178</v>
      </c>
      <c r="B61" s="13" t="s">
        <v>73</v>
      </c>
      <c r="C61" s="453">
        <v>705473</v>
      </c>
      <c r="D61" s="424">
        <v>224298</v>
      </c>
      <c r="E61" s="424">
        <v>573341.18419038656</v>
      </c>
      <c r="F61" s="424">
        <v>29992.922592651285</v>
      </c>
      <c r="G61" s="424">
        <v>63985.897324574398</v>
      </c>
      <c r="H61" s="424">
        <v>254616.91607701505</v>
      </c>
      <c r="I61" s="424">
        <v>373516.89299610566</v>
      </c>
      <c r="J61" s="424">
        <v>589182.03011478262</v>
      </c>
      <c r="K61" s="424">
        <v>195151.42496183366</v>
      </c>
      <c r="L61" s="424">
        <v>321168.96614469704</v>
      </c>
      <c r="M61" s="424">
        <v>451019.73569176643</v>
      </c>
      <c r="N61" s="424">
        <v>246029.35137396018</v>
      </c>
      <c r="O61" s="424">
        <v>318231.49542119837</v>
      </c>
      <c r="P61" s="404">
        <f>SUM(Verokompensaatiot[[#This Row],[Veromenetysten korvaus vuodelta 2010]:[Veromenetysten korvaus vuodelta 2021]])</f>
        <v>4027776.3214677731</v>
      </c>
      <c r="Q61" s="405">
        <f>SUM(Verokompensaatiot[[#This Row],[Veromenetysten korvaus vuodelta 2010]:[Veromenetysten korvaus vuodelta 2022]])</f>
        <v>4346007.8168889713</v>
      </c>
      <c r="R61" s="427">
        <v>-22765.294832038533</v>
      </c>
      <c r="S61" s="428">
        <f>Verokompensaatiot[[#This Row],[Verokorvaukset vuosilta 2010-2022 yhteensä, €]]+Verokompensaatiot[[#This Row],[Verolykkäysten takaisinperintä vuonna 2022]]</f>
        <v>4323242.5220569326</v>
      </c>
    </row>
    <row r="62" spans="1:19" x14ac:dyDescent="0.25">
      <c r="A62" s="36">
        <v>179</v>
      </c>
      <c r="B62" s="13" t="s">
        <v>74</v>
      </c>
      <c r="C62" s="453">
        <v>8785583</v>
      </c>
      <c r="D62" s="424">
        <v>3161859</v>
      </c>
      <c r="E62" s="424">
        <v>7430869.0904282592</v>
      </c>
      <c r="F62" s="424">
        <v>300591.73226042686</v>
      </c>
      <c r="G62" s="424">
        <v>289311.78973914421</v>
      </c>
      <c r="H62" s="424">
        <v>3241992.4344182685</v>
      </c>
      <c r="I62" s="424">
        <v>6842359.5965944892</v>
      </c>
      <c r="J62" s="424">
        <v>9234603.1016778834</v>
      </c>
      <c r="K62" s="424">
        <v>3555495.8197356621</v>
      </c>
      <c r="L62" s="424">
        <v>5933426.1928489124</v>
      </c>
      <c r="M62" s="424">
        <v>7582047.6330412794</v>
      </c>
      <c r="N62" s="424">
        <v>4815455.3371276204</v>
      </c>
      <c r="O62" s="424">
        <v>6075470.5134226922</v>
      </c>
      <c r="P62" s="404">
        <f>SUM(Verokompensaatiot[[#This Row],[Veromenetysten korvaus vuodelta 2010]:[Veromenetysten korvaus vuodelta 2021]])</f>
        <v>61173594.72787194</v>
      </c>
      <c r="Q62" s="405">
        <f>SUM(Verokompensaatiot[[#This Row],[Veromenetysten korvaus vuodelta 2010]:[Veromenetysten korvaus vuodelta 2022]])</f>
        <v>67249065.241294637</v>
      </c>
      <c r="R62" s="427">
        <v>-639487.95609847526</v>
      </c>
      <c r="S62" s="428">
        <f>Verokompensaatiot[[#This Row],[Verokorvaukset vuosilta 2010-2022 yhteensä, €]]+Verokompensaatiot[[#This Row],[Verolykkäysten takaisinperintä vuonna 2022]]</f>
        <v>66609577.285196163</v>
      </c>
    </row>
    <row r="63" spans="1:19" x14ac:dyDescent="0.25">
      <c r="A63" s="36">
        <v>181</v>
      </c>
      <c r="B63" s="13" t="s">
        <v>75</v>
      </c>
      <c r="C63" s="453">
        <v>217242</v>
      </c>
      <c r="D63" s="424">
        <v>62326</v>
      </c>
      <c r="E63" s="424">
        <v>163679.80649145006</v>
      </c>
      <c r="F63" s="424">
        <v>9322.7729863398436</v>
      </c>
      <c r="G63" s="424">
        <v>20546.144547529064</v>
      </c>
      <c r="H63" s="424">
        <v>83560.398227846774</v>
      </c>
      <c r="I63" s="424">
        <v>128322.02545125858</v>
      </c>
      <c r="J63" s="424">
        <v>196867.21888913724</v>
      </c>
      <c r="K63" s="424">
        <v>55474.804142205925</v>
      </c>
      <c r="L63" s="424">
        <v>100521.38449145175</v>
      </c>
      <c r="M63" s="424">
        <v>133906.04585872657</v>
      </c>
      <c r="N63" s="424">
        <v>72696.46235604478</v>
      </c>
      <c r="O63" s="424">
        <v>94667.73180556178</v>
      </c>
      <c r="P63" s="404">
        <f>SUM(Verokompensaatiot[[#This Row],[Veromenetysten korvaus vuodelta 2010]:[Veromenetysten korvaus vuodelta 2021]])</f>
        <v>1244465.0634419906</v>
      </c>
      <c r="Q63" s="405">
        <f>SUM(Verokompensaatiot[[#This Row],[Veromenetysten korvaus vuodelta 2010]:[Veromenetysten korvaus vuodelta 2022]])</f>
        <v>1339132.7952475525</v>
      </c>
      <c r="R63" s="427">
        <v>-6863.5823057542775</v>
      </c>
      <c r="S63" s="428">
        <f>Verokompensaatiot[[#This Row],[Verokorvaukset vuosilta 2010-2022 yhteensä, €]]+Verokompensaatiot[[#This Row],[Verolykkäysten takaisinperintä vuonna 2022]]</f>
        <v>1332269.2129417981</v>
      </c>
    </row>
    <row r="64" spans="1:19" x14ac:dyDescent="0.25">
      <c r="A64" s="36">
        <v>182</v>
      </c>
      <c r="B64" s="13" t="s">
        <v>76</v>
      </c>
      <c r="C64" s="453">
        <v>1709403</v>
      </c>
      <c r="D64" s="424">
        <v>519708</v>
      </c>
      <c r="E64" s="424">
        <v>1219725.933246363</v>
      </c>
      <c r="F64" s="424">
        <v>52030.813605313517</v>
      </c>
      <c r="G64" s="424">
        <v>106519.75003969</v>
      </c>
      <c r="H64" s="424">
        <v>662484.28336800437</v>
      </c>
      <c r="I64" s="424">
        <v>949791.64044660295</v>
      </c>
      <c r="J64" s="424">
        <v>1573152.60032277</v>
      </c>
      <c r="K64" s="424">
        <v>463806.86793949269</v>
      </c>
      <c r="L64" s="424">
        <v>847753.79835540731</v>
      </c>
      <c r="M64" s="424">
        <v>1031286.6775387488</v>
      </c>
      <c r="N64" s="424">
        <v>634727.90323950676</v>
      </c>
      <c r="O64" s="424">
        <v>865402.64982580533</v>
      </c>
      <c r="P64" s="404">
        <f>SUM(Verokompensaatiot[[#This Row],[Veromenetysten korvaus vuodelta 2010]:[Veromenetysten korvaus vuodelta 2021]])</f>
        <v>9770391.2681019008</v>
      </c>
      <c r="Q64" s="405">
        <f>SUM(Verokompensaatiot[[#This Row],[Veromenetysten korvaus vuodelta 2010]:[Veromenetysten korvaus vuodelta 2022]])</f>
        <v>10635793.917927707</v>
      </c>
      <c r="R64" s="427">
        <v>-99085.218166529477</v>
      </c>
      <c r="S64" s="428">
        <f>Verokompensaatiot[[#This Row],[Verokorvaukset vuosilta 2010-2022 yhteensä, €]]+Verokompensaatiot[[#This Row],[Verolykkäysten takaisinperintä vuonna 2022]]</f>
        <v>10536708.699761176</v>
      </c>
    </row>
    <row r="65" spans="1:19" x14ac:dyDescent="0.25">
      <c r="A65" s="36">
        <v>186</v>
      </c>
      <c r="B65" s="13" t="s">
        <v>77</v>
      </c>
      <c r="C65" s="453">
        <v>2359895</v>
      </c>
      <c r="D65" s="424">
        <v>788024</v>
      </c>
      <c r="E65" s="424">
        <v>1560793.0796292792</v>
      </c>
      <c r="F65" s="424">
        <v>16432.02133447396</v>
      </c>
      <c r="G65" s="424">
        <v>-52180.456639471027</v>
      </c>
      <c r="H65" s="424">
        <v>532891.37651828141</v>
      </c>
      <c r="I65" s="424">
        <v>1745645.3373874046</v>
      </c>
      <c r="J65" s="424">
        <v>2615186.7969610211</v>
      </c>
      <c r="K65" s="424">
        <v>832380.76249253622</v>
      </c>
      <c r="L65" s="424">
        <v>1405740.983470449</v>
      </c>
      <c r="M65" s="424">
        <v>1782545.3486394365</v>
      </c>
      <c r="N65" s="424">
        <v>1280140.8701125057</v>
      </c>
      <c r="O65" s="424">
        <v>1529891.7282383409</v>
      </c>
      <c r="P65" s="404">
        <f>SUM(Verokompensaatiot[[#This Row],[Veromenetysten korvaus vuodelta 2010]:[Veromenetysten korvaus vuodelta 2021]])</f>
        <v>14867495.119905915</v>
      </c>
      <c r="Q65" s="405">
        <f>SUM(Verokompensaatiot[[#This Row],[Veromenetysten korvaus vuodelta 2010]:[Veromenetysten korvaus vuodelta 2022]])</f>
        <v>16397386.848144256</v>
      </c>
      <c r="R65" s="427">
        <v>-235235.15643854591</v>
      </c>
      <c r="S65" s="428">
        <f>Verokompensaatiot[[#This Row],[Verokorvaukset vuosilta 2010-2022 yhteensä, €]]+Verokompensaatiot[[#This Row],[Verolykkäysten takaisinperintä vuonna 2022]]</f>
        <v>16162151.691705709</v>
      </c>
    </row>
    <row r="66" spans="1:19" x14ac:dyDescent="0.25">
      <c r="A66" s="36">
        <v>202</v>
      </c>
      <c r="B66" s="13" t="s">
        <v>78</v>
      </c>
      <c r="C66" s="453">
        <v>1895488</v>
      </c>
      <c r="D66" s="424">
        <v>618556</v>
      </c>
      <c r="E66" s="424">
        <v>1109986.7560428085</v>
      </c>
      <c r="F66" s="424">
        <v>-1846.6552465841792</v>
      </c>
      <c r="G66" s="424">
        <v>-517236.33327152382</v>
      </c>
      <c r="H66" s="424">
        <v>530666.28017673804</v>
      </c>
      <c r="I66" s="424">
        <v>1161563.2820562536</v>
      </c>
      <c r="J66" s="424">
        <v>2246161.2971964781</v>
      </c>
      <c r="K66" s="424">
        <v>554637.83078777185</v>
      </c>
      <c r="L66" s="424">
        <v>1065917.3026987626</v>
      </c>
      <c r="M66" s="424">
        <v>1326344.0697368199</v>
      </c>
      <c r="N66" s="424">
        <v>913121.79975888925</v>
      </c>
      <c r="O66" s="424">
        <v>1166252.9214713536</v>
      </c>
      <c r="P66" s="404">
        <f>SUM(Verokompensaatiot[[#This Row],[Veromenetysten korvaus vuodelta 2010]:[Veromenetysten korvaus vuodelta 2021]])</f>
        <v>10903359.629936414</v>
      </c>
      <c r="Q66" s="405">
        <f>SUM(Verokompensaatiot[[#This Row],[Veromenetysten korvaus vuodelta 2010]:[Veromenetysten korvaus vuodelta 2022]])</f>
        <v>12069612.551407767</v>
      </c>
      <c r="R66" s="427">
        <v>-175455.71919081319</v>
      </c>
      <c r="S66" s="428">
        <f>Verokompensaatiot[[#This Row],[Verokorvaukset vuosilta 2010-2022 yhteensä, €]]+Verokompensaatiot[[#This Row],[Verolykkäysten takaisinperintä vuonna 2022]]</f>
        <v>11894156.832216954</v>
      </c>
    </row>
    <row r="67" spans="1:19" x14ac:dyDescent="0.25">
      <c r="A67" s="36">
        <v>204</v>
      </c>
      <c r="B67" s="13" t="s">
        <v>79</v>
      </c>
      <c r="C67" s="453">
        <v>355721</v>
      </c>
      <c r="D67" s="424">
        <v>98791</v>
      </c>
      <c r="E67" s="424">
        <v>249680.16830031399</v>
      </c>
      <c r="F67" s="424">
        <v>13431.18733569948</v>
      </c>
      <c r="G67" s="424">
        <v>37694.398625109789</v>
      </c>
      <c r="H67" s="424">
        <v>138561.89410991914</v>
      </c>
      <c r="I67" s="424">
        <v>169510.29152716341</v>
      </c>
      <c r="J67" s="424">
        <v>257725.92299652047</v>
      </c>
      <c r="K67" s="424">
        <v>73820.344471284756</v>
      </c>
      <c r="L67" s="424">
        <v>151372.51474612678</v>
      </c>
      <c r="M67" s="424">
        <v>210947.05753419004</v>
      </c>
      <c r="N67" s="424">
        <v>107571.5697510874</v>
      </c>
      <c r="O67" s="424">
        <v>148489.29570829577</v>
      </c>
      <c r="P67" s="404">
        <f>SUM(Verokompensaatiot[[#This Row],[Veromenetysten korvaus vuodelta 2010]:[Veromenetysten korvaus vuodelta 2021]])</f>
        <v>1864827.3493974153</v>
      </c>
      <c r="Q67" s="405">
        <f>SUM(Verokompensaatiot[[#This Row],[Veromenetysten korvaus vuodelta 2010]:[Veromenetysten korvaus vuodelta 2022]])</f>
        <v>2013316.6451057112</v>
      </c>
      <c r="R67" s="427">
        <v>-11043.866512783605</v>
      </c>
      <c r="S67" s="428">
        <f>Verokompensaatiot[[#This Row],[Verokorvaukset vuosilta 2010-2022 yhteensä, €]]+Verokompensaatiot[[#This Row],[Verolykkäysten takaisinperintä vuonna 2022]]</f>
        <v>2002272.7785929276</v>
      </c>
    </row>
    <row r="68" spans="1:19" x14ac:dyDescent="0.25">
      <c r="A68" s="36">
        <v>205</v>
      </c>
      <c r="B68" s="13" t="s">
        <v>80</v>
      </c>
      <c r="C68" s="453">
        <v>2592766</v>
      </c>
      <c r="D68" s="424">
        <v>851137</v>
      </c>
      <c r="E68" s="424">
        <v>1854193.7933830146</v>
      </c>
      <c r="F68" s="424">
        <v>75734.944627949691</v>
      </c>
      <c r="G68" s="424">
        <v>347880.491883763</v>
      </c>
      <c r="H68" s="424">
        <v>1027227.4196650238</v>
      </c>
      <c r="I68" s="424">
        <v>1791204.8751561167</v>
      </c>
      <c r="J68" s="424">
        <v>2813546.3021177156</v>
      </c>
      <c r="K68" s="424">
        <v>835976.783384323</v>
      </c>
      <c r="L68" s="424">
        <v>1533689.2892897481</v>
      </c>
      <c r="M68" s="424">
        <v>1872950.2847681872</v>
      </c>
      <c r="N68" s="424">
        <v>1188753.3701668836</v>
      </c>
      <c r="O68" s="424">
        <v>1539112.8933149555</v>
      </c>
      <c r="P68" s="404">
        <f>SUM(Verokompensaatiot[[#This Row],[Veromenetysten korvaus vuodelta 2010]:[Veromenetysten korvaus vuodelta 2021]])</f>
        <v>16785060.554442726</v>
      </c>
      <c r="Q68" s="405">
        <f>SUM(Verokompensaatiot[[#This Row],[Veromenetysten korvaus vuodelta 2010]:[Veromenetysten korvaus vuodelta 2022]])</f>
        <v>18324173.44775768</v>
      </c>
      <c r="R68" s="427">
        <v>-166374.76337300858</v>
      </c>
      <c r="S68" s="428">
        <f>Verokompensaatiot[[#This Row],[Verokorvaukset vuosilta 2010-2022 yhteensä, €]]+Verokompensaatiot[[#This Row],[Verolykkäysten takaisinperintä vuonna 2022]]</f>
        <v>18157798.68438467</v>
      </c>
    </row>
    <row r="69" spans="1:19" x14ac:dyDescent="0.25">
      <c r="A69" s="36">
        <v>208</v>
      </c>
      <c r="B69" s="13" t="s">
        <v>81</v>
      </c>
      <c r="C69" s="453">
        <v>1129537</v>
      </c>
      <c r="D69" s="424">
        <v>361572</v>
      </c>
      <c r="E69" s="424">
        <v>874686.77811864042</v>
      </c>
      <c r="F69" s="424">
        <v>40153.217458564672</v>
      </c>
      <c r="G69" s="424">
        <v>-24432.856551359495</v>
      </c>
      <c r="H69" s="424">
        <v>371268.24533248646</v>
      </c>
      <c r="I69" s="424">
        <v>697889.44049193198</v>
      </c>
      <c r="J69" s="424">
        <v>1075183.5111417584</v>
      </c>
      <c r="K69" s="424">
        <v>341540.5014360135</v>
      </c>
      <c r="L69" s="424">
        <v>582309.9376593543</v>
      </c>
      <c r="M69" s="424">
        <v>841522.22568522813</v>
      </c>
      <c r="N69" s="424">
        <v>451158.05144734302</v>
      </c>
      <c r="O69" s="424">
        <v>576134.02111716603</v>
      </c>
      <c r="P69" s="404">
        <f>SUM(Verokompensaatiot[[#This Row],[Veromenetysten korvaus vuodelta 2010]:[Veromenetysten korvaus vuodelta 2021]])</f>
        <v>6742388.0522199608</v>
      </c>
      <c r="Q69" s="405">
        <f>SUM(Verokompensaatiot[[#This Row],[Veromenetysten korvaus vuodelta 2010]:[Veromenetysten korvaus vuodelta 2022]])</f>
        <v>7318522.0733371265</v>
      </c>
      <c r="R69" s="427">
        <v>-49327.612641345164</v>
      </c>
      <c r="S69" s="428">
        <f>Verokompensaatiot[[#This Row],[Verokorvaukset vuosilta 2010-2022 yhteensä, €]]+Verokompensaatiot[[#This Row],[Verolykkäysten takaisinperintä vuonna 2022]]</f>
        <v>7269194.4606957817</v>
      </c>
    </row>
    <row r="70" spans="1:19" x14ac:dyDescent="0.25">
      <c r="A70" s="36">
        <v>211</v>
      </c>
      <c r="B70" s="13" t="s">
        <v>82</v>
      </c>
      <c r="C70" s="453">
        <v>2052330</v>
      </c>
      <c r="D70" s="424">
        <v>652472</v>
      </c>
      <c r="E70" s="424">
        <v>1279438.3668590477</v>
      </c>
      <c r="F70" s="424">
        <v>18609.676418183368</v>
      </c>
      <c r="G70" s="424">
        <v>58558.191724880795</v>
      </c>
      <c r="H70" s="424">
        <v>669339.41618865496</v>
      </c>
      <c r="I70" s="424">
        <v>1323883.3820436788</v>
      </c>
      <c r="J70" s="424">
        <v>2274364.3120675283</v>
      </c>
      <c r="K70" s="424">
        <v>569612.14842287172</v>
      </c>
      <c r="L70" s="424">
        <v>1105365.9695999913</v>
      </c>
      <c r="M70" s="424">
        <v>1397718.227602798</v>
      </c>
      <c r="N70" s="424">
        <v>931552.91710916208</v>
      </c>
      <c r="O70" s="424">
        <v>1183104.4886651672</v>
      </c>
      <c r="P70" s="404">
        <f>SUM(Verokompensaatiot[[#This Row],[Veromenetysten korvaus vuodelta 2010]:[Veromenetysten korvaus vuodelta 2021]])</f>
        <v>12333244.608036797</v>
      </c>
      <c r="Q70" s="405">
        <f>SUM(Verokompensaatiot[[#This Row],[Veromenetysten korvaus vuodelta 2010]:[Veromenetysten korvaus vuodelta 2022]])</f>
        <v>13516349.096701965</v>
      </c>
      <c r="R70" s="427">
        <v>-159046.68260285468</v>
      </c>
      <c r="S70" s="428">
        <f>Verokompensaatiot[[#This Row],[Verokorvaukset vuosilta 2010-2022 yhteensä, €]]+Verokompensaatiot[[#This Row],[Verolykkäysten takaisinperintä vuonna 2022]]</f>
        <v>13357302.41409911</v>
      </c>
    </row>
    <row r="71" spans="1:19" x14ac:dyDescent="0.25">
      <c r="A71" s="36">
        <v>213</v>
      </c>
      <c r="B71" s="13" t="s">
        <v>83</v>
      </c>
      <c r="C71" s="453">
        <v>651314</v>
      </c>
      <c r="D71" s="424">
        <v>187331</v>
      </c>
      <c r="E71" s="424">
        <v>420197.39121155959</v>
      </c>
      <c r="F71" s="424">
        <v>23328.671378826199</v>
      </c>
      <c r="G71" s="424">
        <v>53778.542156053358</v>
      </c>
      <c r="H71" s="424">
        <v>224519.73819760809</v>
      </c>
      <c r="I71" s="424">
        <v>316250.04276992328</v>
      </c>
      <c r="J71" s="424">
        <v>487700.42877747031</v>
      </c>
      <c r="K71" s="424">
        <v>147284.10950619541</v>
      </c>
      <c r="L71" s="424">
        <v>262226.24189561693</v>
      </c>
      <c r="M71" s="424">
        <v>371316.05710509483</v>
      </c>
      <c r="N71" s="424">
        <v>201801.63601443227</v>
      </c>
      <c r="O71" s="424">
        <v>265842.35886075732</v>
      </c>
      <c r="P71" s="404">
        <f>SUM(Verokompensaatiot[[#This Row],[Veromenetysten korvaus vuodelta 2010]:[Veromenetysten korvaus vuodelta 2021]])</f>
        <v>3347047.8590127802</v>
      </c>
      <c r="Q71" s="405">
        <f>SUM(Verokompensaatiot[[#This Row],[Veromenetysten korvaus vuodelta 2010]:[Veromenetysten korvaus vuodelta 2022]])</f>
        <v>3612890.2178735374</v>
      </c>
      <c r="R71" s="427">
        <v>-21303.863599860739</v>
      </c>
      <c r="S71" s="428">
        <f>Verokompensaatiot[[#This Row],[Verokorvaukset vuosilta 2010-2022 yhteensä, €]]+Verokompensaatiot[[#This Row],[Verolykkäysten takaisinperintä vuonna 2022]]</f>
        <v>3591586.3542736769</v>
      </c>
    </row>
    <row r="72" spans="1:19" x14ac:dyDescent="0.25">
      <c r="A72" s="36">
        <v>214</v>
      </c>
      <c r="B72" s="13" t="s">
        <v>84</v>
      </c>
      <c r="C72" s="453">
        <v>1258360</v>
      </c>
      <c r="D72" s="424">
        <v>421034</v>
      </c>
      <c r="E72" s="424">
        <v>1066554.4085110556</v>
      </c>
      <c r="F72" s="424">
        <v>54399.034779693975</v>
      </c>
      <c r="G72" s="424">
        <v>121871.93094268852</v>
      </c>
      <c r="H72" s="424">
        <v>479461.13960020477</v>
      </c>
      <c r="I72" s="424">
        <v>774197.03540308145</v>
      </c>
      <c r="J72" s="424">
        <v>1162685.492595321</v>
      </c>
      <c r="K72" s="424">
        <v>365207.37812721427</v>
      </c>
      <c r="L72" s="424">
        <v>646525.63333498</v>
      </c>
      <c r="M72" s="424">
        <v>872733.21328999323</v>
      </c>
      <c r="N72" s="424">
        <v>491633.55474048841</v>
      </c>
      <c r="O72" s="424">
        <v>638828.91525016073</v>
      </c>
      <c r="P72" s="404">
        <f>SUM(Verokompensaatiot[[#This Row],[Veromenetysten korvaus vuodelta 2010]:[Veromenetysten korvaus vuodelta 2021]])</f>
        <v>7714662.821324721</v>
      </c>
      <c r="Q72" s="405">
        <f>SUM(Verokompensaatiot[[#This Row],[Veromenetysten korvaus vuodelta 2010]:[Veromenetysten korvaus vuodelta 2022]])</f>
        <v>8353491.7365748817</v>
      </c>
      <c r="R72" s="427">
        <v>-54680.512725876404</v>
      </c>
      <c r="S72" s="428">
        <f>Verokompensaatiot[[#This Row],[Verokorvaukset vuosilta 2010-2022 yhteensä, €]]+Verokompensaatiot[[#This Row],[Verolykkäysten takaisinperintä vuonna 2022]]</f>
        <v>8298811.2238490051</v>
      </c>
    </row>
    <row r="73" spans="1:19" x14ac:dyDescent="0.25">
      <c r="A73" s="36">
        <v>216</v>
      </c>
      <c r="B73" s="13" t="s">
        <v>85</v>
      </c>
      <c r="C73" s="453">
        <v>158615</v>
      </c>
      <c r="D73" s="424">
        <v>47512</v>
      </c>
      <c r="E73" s="424">
        <v>119051.56090819609</v>
      </c>
      <c r="F73" s="424">
        <v>7616.3543238918255</v>
      </c>
      <c r="G73" s="424">
        <v>21503.490366428287</v>
      </c>
      <c r="H73" s="424">
        <v>69878.340021947151</v>
      </c>
      <c r="I73" s="424">
        <v>85699.80887111144</v>
      </c>
      <c r="J73" s="424">
        <v>125186.9110305073</v>
      </c>
      <c r="K73" s="424">
        <v>40962.804342577336</v>
      </c>
      <c r="L73" s="424">
        <v>73882.999396501851</v>
      </c>
      <c r="M73" s="424">
        <v>102594.63270089612</v>
      </c>
      <c r="N73" s="424">
        <v>53522.176944315106</v>
      </c>
      <c r="O73" s="424">
        <v>70370.776389233841</v>
      </c>
      <c r="P73" s="404">
        <f>SUM(Verokompensaatiot[[#This Row],[Veromenetysten korvaus vuodelta 2010]:[Veromenetysten korvaus vuodelta 2021]])</f>
        <v>906026.07890637242</v>
      </c>
      <c r="Q73" s="405">
        <f>SUM(Verokompensaatiot[[#This Row],[Veromenetysten korvaus vuodelta 2010]:[Veromenetysten korvaus vuodelta 2022]])</f>
        <v>976396.85529560631</v>
      </c>
      <c r="R73" s="427">
        <v>-4622.6366363511479</v>
      </c>
      <c r="S73" s="428">
        <f>Verokompensaatiot[[#This Row],[Verokorvaukset vuosilta 2010-2022 yhteensä, €]]+Verokompensaatiot[[#This Row],[Verolykkäysten takaisinperintä vuonna 2022]]</f>
        <v>971774.21865925519</v>
      </c>
    </row>
    <row r="74" spans="1:19" x14ac:dyDescent="0.25">
      <c r="A74" s="36">
        <v>217</v>
      </c>
      <c r="B74" s="13" t="s">
        <v>86</v>
      </c>
      <c r="C74" s="453">
        <v>472563</v>
      </c>
      <c r="D74" s="424">
        <v>155789</v>
      </c>
      <c r="E74" s="424">
        <v>373453.80252586701</v>
      </c>
      <c r="F74" s="424">
        <v>18040.573836712447</v>
      </c>
      <c r="G74" s="424">
        <v>72786.557660049046</v>
      </c>
      <c r="H74" s="424">
        <v>176020.83461088591</v>
      </c>
      <c r="I74" s="424">
        <v>301129.87290488865</v>
      </c>
      <c r="J74" s="424">
        <v>492919.3720727344</v>
      </c>
      <c r="K74" s="424">
        <v>137422.61225023714</v>
      </c>
      <c r="L74" s="424">
        <v>254096.82971160897</v>
      </c>
      <c r="M74" s="424">
        <v>352688.1636357854</v>
      </c>
      <c r="N74" s="424">
        <v>205683.64919256553</v>
      </c>
      <c r="O74" s="424">
        <v>259226.10153919351</v>
      </c>
      <c r="P74" s="404">
        <f>SUM(Verokompensaatiot[[#This Row],[Veromenetysten korvaus vuodelta 2010]:[Veromenetysten korvaus vuodelta 2021]])</f>
        <v>3012594.2684013345</v>
      </c>
      <c r="Q74" s="405">
        <f>SUM(Verokompensaatiot[[#This Row],[Veromenetysten korvaus vuodelta 2010]:[Veromenetysten korvaus vuodelta 2022]])</f>
        <v>3271820.3699405282</v>
      </c>
      <c r="R74" s="427">
        <v>-21556.247575591606</v>
      </c>
      <c r="S74" s="428">
        <f>Verokompensaatiot[[#This Row],[Verokorvaukset vuosilta 2010-2022 yhteensä, €]]+Verokompensaatiot[[#This Row],[Verolykkäysten takaisinperintä vuonna 2022]]</f>
        <v>3250264.1223649364</v>
      </c>
    </row>
    <row r="75" spans="1:19" x14ac:dyDescent="0.25">
      <c r="A75" s="36">
        <v>218</v>
      </c>
      <c r="B75" s="13" t="s">
        <v>87</v>
      </c>
      <c r="C75" s="453">
        <v>162602</v>
      </c>
      <c r="D75" s="424">
        <v>51113</v>
      </c>
      <c r="E75" s="424">
        <v>118966.60017293353</v>
      </c>
      <c r="F75" s="424">
        <v>8090.2336913199497</v>
      </c>
      <c r="G75" s="424">
        <v>21888.878572067195</v>
      </c>
      <c r="H75" s="424">
        <v>65271.605706748553</v>
      </c>
      <c r="I75" s="424">
        <v>96252.527131040391</v>
      </c>
      <c r="J75" s="424">
        <v>159066.55231614559</v>
      </c>
      <c r="K75" s="424">
        <v>50378.740840166589</v>
      </c>
      <c r="L75" s="424">
        <v>77954.387211566165</v>
      </c>
      <c r="M75" s="424">
        <v>108771.4209370696</v>
      </c>
      <c r="N75" s="424">
        <v>57114.206207231044</v>
      </c>
      <c r="O75" s="424">
        <v>72377.401392621236</v>
      </c>
      <c r="P75" s="404">
        <f>SUM(Verokompensaatiot[[#This Row],[Veromenetysten korvaus vuodelta 2010]:[Veromenetysten korvaus vuodelta 2021]])</f>
        <v>977470.15278628864</v>
      </c>
      <c r="Q75" s="405">
        <f>SUM(Verokompensaatiot[[#This Row],[Veromenetysten korvaus vuodelta 2010]:[Veromenetysten korvaus vuodelta 2022]])</f>
        <v>1049847.5541789099</v>
      </c>
      <c r="R75" s="427">
        <v>-4595.3120715257064</v>
      </c>
      <c r="S75" s="428">
        <f>Verokompensaatiot[[#This Row],[Verokorvaukset vuosilta 2010-2022 yhteensä, €]]+Verokompensaatiot[[#This Row],[Verolykkäysten takaisinperintä vuonna 2022]]</f>
        <v>1045252.2421073841</v>
      </c>
    </row>
    <row r="76" spans="1:19" x14ac:dyDescent="0.25">
      <c r="A76" s="36">
        <v>224</v>
      </c>
      <c r="B76" s="13" t="s">
        <v>88</v>
      </c>
      <c r="C76" s="453">
        <v>685735</v>
      </c>
      <c r="D76" s="424">
        <v>228313</v>
      </c>
      <c r="E76" s="424">
        <v>466962.71765660605</v>
      </c>
      <c r="F76" s="424">
        <v>11345.000723738151</v>
      </c>
      <c r="G76" s="424">
        <v>67552.377431298548</v>
      </c>
      <c r="H76" s="424">
        <v>178336.21752535802</v>
      </c>
      <c r="I76" s="424">
        <v>429863.58683494903</v>
      </c>
      <c r="J76" s="424">
        <v>726820.3431030754</v>
      </c>
      <c r="K76" s="424">
        <v>196777.54589011226</v>
      </c>
      <c r="L76" s="424">
        <v>363343.81477334449</v>
      </c>
      <c r="M76" s="424">
        <v>456143.48341494775</v>
      </c>
      <c r="N76" s="424">
        <v>292608.95223541628</v>
      </c>
      <c r="O76" s="424">
        <v>380498.78888292547</v>
      </c>
      <c r="P76" s="404">
        <f>SUM(Verokompensaatiot[[#This Row],[Veromenetysten korvaus vuodelta 2010]:[Veromenetysten korvaus vuodelta 2021]])</f>
        <v>4103802.0395888463</v>
      </c>
      <c r="Q76" s="405">
        <f>SUM(Verokompensaatiot[[#This Row],[Veromenetysten korvaus vuodelta 2010]:[Veromenetysten korvaus vuodelta 2022]])</f>
        <v>4484300.8284717714</v>
      </c>
      <c r="R76" s="427">
        <v>-37314.778112066517</v>
      </c>
      <c r="S76" s="428">
        <f>Verokompensaatiot[[#This Row],[Verokorvaukset vuosilta 2010-2022 yhteensä, €]]+Verokompensaatiot[[#This Row],[Verolykkäysten takaisinperintä vuonna 2022]]</f>
        <v>4446986.0503597045</v>
      </c>
    </row>
    <row r="77" spans="1:19" x14ac:dyDescent="0.25">
      <c r="A77" s="36">
        <v>226</v>
      </c>
      <c r="B77" s="13" t="s">
        <v>89</v>
      </c>
      <c r="C77" s="453">
        <v>418140</v>
      </c>
      <c r="D77" s="424">
        <v>130108</v>
      </c>
      <c r="E77" s="424">
        <v>326875.13753496442</v>
      </c>
      <c r="F77" s="424">
        <v>18659.542831763487</v>
      </c>
      <c r="G77" s="424">
        <v>35891.785018527073</v>
      </c>
      <c r="H77" s="424">
        <v>158948.51525087937</v>
      </c>
      <c r="I77" s="424">
        <v>230569.23956807284</v>
      </c>
      <c r="J77" s="424">
        <v>370414.31477540807</v>
      </c>
      <c r="K77" s="424">
        <v>114099.50544567108</v>
      </c>
      <c r="L77" s="424">
        <v>203734.13966411629</v>
      </c>
      <c r="M77" s="424">
        <v>278815.83560663444</v>
      </c>
      <c r="N77" s="424">
        <v>154196.14401359082</v>
      </c>
      <c r="O77" s="424">
        <v>206465.19668482541</v>
      </c>
      <c r="P77" s="404">
        <f>SUM(Verokompensaatiot[[#This Row],[Veromenetysten korvaus vuodelta 2010]:[Veromenetysten korvaus vuodelta 2021]])</f>
        <v>2440452.1597096277</v>
      </c>
      <c r="Q77" s="405">
        <f>SUM(Verokompensaatiot[[#This Row],[Veromenetysten korvaus vuodelta 2010]:[Veromenetysten korvaus vuodelta 2022]])</f>
        <v>2646917.356394453</v>
      </c>
      <c r="R77" s="427">
        <v>-14752.110884085541</v>
      </c>
      <c r="S77" s="428">
        <f>Verokompensaatiot[[#This Row],[Verokorvaukset vuosilta 2010-2022 yhteensä, €]]+Verokompensaatiot[[#This Row],[Verolykkäysten takaisinperintä vuonna 2022]]</f>
        <v>2632165.2455103672</v>
      </c>
    </row>
    <row r="78" spans="1:19" x14ac:dyDescent="0.25">
      <c r="A78" s="36">
        <v>230</v>
      </c>
      <c r="B78" s="13" t="s">
        <v>90</v>
      </c>
      <c r="C78" s="453">
        <v>291060</v>
      </c>
      <c r="D78" s="424">
        <v>92413</v>
      </c>
      <c r="E78" s="424">
        <v>256894.05377211169</v>
      </c>
      <c r="F78" s="424">
        <v>15394.886270220215</v>
      </c>
      <c r="G78" s="424">
        <v>35647.9445174762</v>
      </c>
      <c r="H78" s="424">
        <v>106520.14217974393</v>
      </c>
      <c r="I78" s="424">
        <v>169559.83785104705</v>
      </c>
      <c r="J78" s="424">
        <v>240230.03207086163</v>
      </c>
      <c r="K78" s="424">
        <v>84367.24290657333</v>
      </c>
      <c r="L78" s="424">
        <v>135286.77090386141</v>
      </c>
      <c r="M78" s="424">
        <v>187251.82395396824</v>
      </c>
      <c r="N78" s="424">
        <v>104374.68264764173</v>
      </c>
      <c r="O78" s="424">
        <v>131988.83811908955</v>
      </c>
      <c r="P78" s="404">
        <f>SUM(Verokompensaatiot[[#This Row],[Veromenetysten korvaus vuodelta 2010]:[Veromenetysten korvaus vuodelta 2021]])</f>
        <v>1719000.4170735052</v>
      </c>
      <c r="Q78" s="405">
        <f>SUM(Verokompensaatiot[[#This Row],[Veromenetysten korvaus vuodelta 2010]:[Veromenetysten korvaus vuodelta 2022]])</f>
        <v>1850989.2551925948</v>
      </c>
      <c r="R78" s="427">
        <v>-7812.4012879553275</v>
      </c>
      <c r="S78" s="428">
        <f>Verokompensaatiot[[#This Row],[Verokorvaukset vuosilta 2010-2022 yhteensä, €]]+Verokompensaatiot[[#This Row],[Verolykkäysten takaisinperintä vuonna 2022]]</f>
        <v>1843176.8539046396</v>
      </c>
    </row>
    <row r="79" spans="1:19" x14ac:dyDescent="0.25">
      <c r="A79" s="36">
        <v>231</v>
      </c>
      <c r="B79" s="13" t="s">
        <v>91</v>
      </c>
      <c r="C79" s="453">
        <v>96307</v>
      </c>
      <c r="D79" s="424">
        <v>37918</v>
      </c>
      <c r="E79" s="424">
        <v>84599.721059853749</v>
      </c>
      <c r="F79" s="424">
        <v>4667.1104411968627</v>
      </c>
      <c r="G79" s="424">
        <v>14013.607726811122</v>
      </c>
      <c r="H79" s="424">
        <v>34434.394086437955</v>
      </c>
      <c r="I79" s="424">
        <v>64977.746840366635</v>
      </c>
      <c r="J79" s="424">
        <v>108592.87659227524</v>
      </c>
      <c r="K79" s="424">
        <v>32056.051184232758</v>
      </c>
      <c r="L79" s="424">
        <v>55307.081604828636</v>
      </c>
      <c r="M79" s="424">
        <v>63409.498823403919</v>
      </c>
      <c r="N79" s="424">
        <v>43996.724071266763</v>
      </c>
      <c r="O79" s="424">
        <v>60256.236363834068</v>
      </c>
      <c r="P79" s="404">
        <f>SUM(Verokompensaatiot[[#This Row],[Veromenetysten korvaus vuodelta 2010]:[Veromenetysten korvaus vuodelta 2021]])</f>
        <v>640279.81243067351</v>
      </c>
      <c r="Q79" s="405">
        <f>SUM(Verokompensaatiot[[#This Row],[Veromenetysten korvaus vuodelta 2010]:[Veromenetysten korvaus vuodelta 2022]])</f>
        <v>700536.04879450763</v>
      </c>
      <c r="R79" s="427">
        <v>-7641.6908763574802</v>
      </c>
      <c r="S79" s="428">
        <f>Verokompensaatiot[[#This Row],[Verokorvaukset vuosilta 2010-2022 yhteensä, €]]+Verokompensaatiot[[#This Row],[Verolykkäysten takaisinperintä vuonna 2022]]</f>
        <v>692894.35791815014</v>
      </c>
    </row>
    <row r="80" spans="1:19" x14ac:dyDescent="0.25">
      <c r="A80" s="36">
        <v>232</v>
      </c>
      <c r="B80" s="13" t="s">
        <v>92</v>
      </c>
      <c r="C80" s="453">
        <v>1348002</v>
      </c>
      <c r="D80" s="424">
        <v>442548</v>
      </c>
      <c r="E80" s="424">
        <v>1109041.4400691977</v>
      </c>
      <c r="F80" s="424">
        <v>52325.639226816202</v>
      </c>
      <c r="G80" s="424">
        <v>142064.68655123145</v>
      </c>
      <c r="H80" s="424">
        <v>519039.0985858991</v>
      </c>
      <c r="I80" s="424">
        <v>837154.95961515105</v>
      </c>
      <c r="J80" s="424">
        <v>1257961.1728310033</v>
      </c>
      <c r="K80" s="424">
        <v>390550.81660916161</v>
      </c>
      <c r="L80" s="424">
        <v>682682.44747699576</v>
      </c>
      <c r="M80" s="424">
        <v>942314.58354477398</v>
      </c>
      <c r="N80" s="424">
        <v>524246.8197146242</v>
      </c>
      <c r="O80" s="424">
        <v>666398.99127642077</v>
      </c>
      <c r="P80" s="404">
        <f>SUM(Verokompensaatiot[[#This Row],[Veromenetysten korvaus vuodelta 2010]:[Veromenetysten korvaus vuodelta 2021]])</f>
        <v>8247931.6642248556</v>
      </c>
      <c r="Q80" s="405">
        <f>SUM(Verokompensaatiot[[#This Row],[Veromenetysten korvaus vuodelta 2010]:[Veromenetysten korvaus vuodelta 2022]])</f>
        <v>8914330.6555012763</v>
      </c>
      <c r="R80" s="427">
        <v>-52168.836921019334</v>
      </c>
      <c r="S80" s="428">
        <f>Verokompensaatiot[[#This Row],[Verokorvaukset vuosilta 2010-2022 yhteensä, €]]+Verokompensaatiot[[#This Row],[Verolykkäysten takaisinperintä vuonna 2022]]</f>
        <v>8862161.8185802568</v>
      </c>
    </row>
    <row r="81" spans="1:19" x14ac:dyDescent="0.25">
      <c r="A81" s="36">
        <v>233</v>
      </c>
      <c r="B81" s="13" t="s">
        <v>93</v>
      </c>
      <c r="C81" s="453">
        <v>1591871</v>
      </c>
      <c r="D81" s="424">
        <v>502839</v>
      </c>
      <c r="E81" s="424">
        <v>1326433.255680016</v>
      </c>
      <c r="F81" s="424">
        <v>67143.612239502181</v>
      </c>
      <c r="G81" s="424">
        <v>136521.67357738214</v>
      </c>
      <c r="H81" s="424">
        <v>582007.16153547459</v>
      </c>
      <c r="I81" s="424">
        <v>978436.1017883895</v>
      </c>
      <c r="J81" s="424">
        <v>1595489.3984866217</v>
      </c>
      <c r="K81" s="424">
        <v>447314.79661685019</v>
      </c>
      <c r="L81" s="424">
        <v>813149.67861265258</v>
      </c>
      <c r="M81" s="424">
        <v>1097121.6731470108</v>
      </c>
      <c r="N81" s="424">
        <v>614333.86330422282</v>
      </c>
      <c r="O81" s="424">
        <v>780095.4280729153</v>
      </c>
      <c r="P81" s="404">
        <f>SUM(Verokompensaatiot[[#This Row],[Veromenetysten korvaus vuodelta 2010]:[Veromenetysten korvaus vuodelta 2021]])</f>
        <v>9752661.2149881218</v>
      </c>
      <c r="Q81" s="405">
        <f>SUM(Verokompensaatiot[[#This Row],[Veromenetysten korvaus vuodelta 2010]:[Veromenetysten korvaus vuodelta 2022]])</f>
        <v>10532756.643061036</v>
      </c>
      <c r="R81" s="427">
        <v>-62402.833319580452</v>
      </c>
      <c r="S81" s="428">
        <f>Verokompensaatiot[[#This Row],[Verokorvaukset vuosilta 2010-2022 yhteensä, €]]+Verokompensaatiot[[#This Row],[Verolykkäysten takaisinperintä vuonna 2022]]</f>
        <v>10470353.809741456</v>
      </c>
    </row>
    <row r="82" spans="1:19" x14ac:dyDescent="0.25">
      <c r="A82" s="36">
        <v>235</v>
      </c>
      <c r="B82" s="13" t="s">
        <v>94</v>
      </c>
      <c r="C82" s="453">
        <v>400853</v>
      </c>
      <c r="D82" s="424">
        <v>140968</v>
      </c>
      <c r="E82" s="424">
        <v>243665.55433787196</v>
      </c>
      <c r="F82" s="424">
        <v>-364.47450453780249</v>
      </c>
      <c r="G82" s="424">
        <v>-473805.29871285387</v>
      </c>
      <c r="H82" s="424">
        <v>-38842.979278355189</v>
      </c>
      <c r="I82" s="424">
        <v>238687.31922770882</v>
      </c>
      <c r="J82" s="424">
        <v>389412.30320669874</v>
      </c>
      <c r="K82" s="424">
        <v>143400.37083215994</v>
      </c>
      <c r="L82" s="424">
        <v>228980.30962155422</v>
      </c>
      <c r="M82" s="424">
        <v>319679.37208902265</v>
      </c>
      <c r="N82" s="424">
        <v>195225.44614448989</v>
      </c>
      <c r="O82" s="424">
        <v>234927.89998254873</v>
      </c>
      <c r="P82" s="404">
        <f>SUM(Verokompensaatiot[[#This Row],[Veromenetysten korvaus vuodelta 2010]:[Veromenetysten korvaus vuodelta 2021]])</f>
        <v>1787858.9229637596</v>
      </c>
      <c r="Q82" s="405">
        <f>SUM(Verokompensaatiot[[#This Row],[Veromenetysten korvaus vuodelta 2010]:[Veromenetysten korvaus vuodelta 2022]])</f>
        <v>2022786.8229463084</v>
      </c>
      <c r="R82" s="427">
        <v>-83433.59612727091</v>
      </c>
      <c r="S82" s="428">
        <f>Verokompensaatiot[[#This Row],[Verokorvaukset vuosilta 2010-2022 yhteensä, €]]+Verokompensaatiot[[#This Row],[Verolykkäysten takaisinperintä vuonna 2022]]</f>
        <v>1939353.2268190375</v>
      </c>
    </row>
    <row r="83" spans="1:19" x14ac:dyDescent="0.25">
      <c r="A83" s="36">
        <v>236</v>
      </c>
      <c r="B83" s="13" t="s">
        <v>95</v>
      </c>
      <c r="C83" s="453">
        <v>368269</v>
      </c>
      <c r="D83" s="424">
        <v>129763</v>
      </c>
      <c r="E83" s="424">
        <v>323098.58050311817</v>
      </c>
      <c r="F83" s="424">
        <v>16486.611000444092</v>
      </c>
      <c r="G83" s="424">
        <v>25574.44655187277</v>
      </c>
      <c r="H83" s="424">
        <v>131319.51174693956</v>
      </c>
      <c r="I83" s="424">
        <v>267335.26316431299</v>
      </c>
      <c r="J83" s="424">
        <v>419922.67719256639</v>
      </c>
      <c r="K83" s="424">
        <v>132581.03671430607</v>
      </c>
      <c r="L83" s="424">
        <v>210045.25288471839</v>
      </c>
      <c r="M83" s="424">
        <v>289368.69822931342</v>
      </c>
      <c r="N83" s="424">
        <v>171402.48256731732</v>
      </c>
      <c r="O83" s="424">
        <v>210547.46597992297</v>
      </c>
      <c r="P83" s="404">
        <f>SUM(Verokompensaatiot[[#This Row],[Veromenetysten korvaus vuodelta 2010]:[Veromenetysten korvaus vuodelta 2021]])</f>
        <v>2485166.5605549095</v>
      </c>
      <c r="Q83" s="405">
        <f>SUM(Verokompensaatiot[[#This Row],[Veromenetysten korvaus vuodelta 2010]:[Veromenetysten korvaus vuodelta 2022]])</f>
        <v>2695714.0265348325</v>
      </c>
      <c r="R83" s="427">
        <v>-16910.946825257299</v>
      </c>
      <c r="S83" s="428">
        <f>Verokompensaatiot[[#This Row],[Verokorvaukset vuosilta 2010-2022 yhteensä, €]]+Verokompensaatiot[[#This Row],[Verolykkäysten takaisinperintä vuonna 2022]]</f>
        <v>2678803.079709575</v>
      </c>
    </row>
    <row r="84" spans="1:19" x14ac:dyDescent="0.25">
      <c r="A84" s="36">
        <v>239</v>
      </c>
      <c r="B84" s="13" t="s">
        <v>96</v>
      </c>
      <c r="C84" s="453">
        <v>226638</v>
      </c>
      <c r="D84" s="424">
        <v>72396</v>
      </c>
      <c r="E84" s="424">
        <v>170170.74847539567</v>
      </c>
      <c r="F84" s="424">
        <v>10042.96654919932</v>
      </c>
      <c r="G84" s="424">
        <v>29392.025576901018</v>
      </c>
      <c r="H84" s="424">
        <v>99747.906714946279</v>
      </c>
      <c r="I84" s="424">
        <v>133009.60784867121</v>
      </c>
      <c r="J84" s="424">
        <v>219225.60271605232</v>
      </c>
      <c r="K84" s="424">
        <v>64395.621196392836</v>
      </c>
      <c r="L84" s="424">
        <v>112596.59676961876</v>
      </c>
      <c r="M84" s="424">
        <v>158375.81928912736</v>
      </c>
      <c r="N84" s="424">
        <v>83295.289142515816</v>
      </c>
      <c r="O84" s="424">
        <v>108648.7213984374</v>
      </c>
      <c r="P84" s="404">
        <f>SUM(Verokompensaatiot[[#This Row],[Veromenetysten korvaus vuodelta 2010]:[Veromenetysten korvaus vuodelta 2021]])</f>
        <v>1379286.1842788206</v>
      </c>
      <c r="Q84" s="405">
        <f>SUM(Verokompensaatiot[[#This Row],[Veromenetysten korvaus vuodelta 2010]:[Veromenetysten korvaus vuodelta 2022]])</f>
        <v>1487934.905677258</v>
      </c>
      <c r="R84" s="427">
        <v>-8325.9611881532437</v>
      </c>
      <c r="S84" s="428">
        <f>Verokompensaatiot[[#This Row],[Verokorvaukset vuosilta 2010-2022 yhteensä, €]]+Verokompensaatiot[[#This Row],[Verolykkäysten takaisinperintä vuonna 2022]]</f>
        <v>1479608.9444891049</v>
      </c>
    </row>
    <row r="85" spans="1:19" x14ac:dyDescent="0.25">
      <c r="A85" s="36">
        <v>240</v>
      </c>
      <c r="B85" s="13" t="s">
        <v>97</v>
      </c>
      <c r="C85" s="453">
        <v>1605369</v>
      </c>
      <c r="D85" s="424">
        <v>494139</v>
      </c>
      <c r="E85" s="424">
        <v>1234156.5666300161</v>
      </c>
      <c r="F85" s="424">
        <v>53563.426523705733</v>
      </c>
      <c r="G85" s="424">
        <v>235749.92125511618</v>
      </c>
      <c r="H85" s="424">
        <v>637343.63509223552</v>
      </c>
      <c r="I85" s="424">
        <v>895758.6547334746</v>
      </c>
      <c r="J85" s="424">
        <v>1519158.1806377419</v>
      </c>
      <c r="K85" s="424">
        <v>410155.71480379323</v>
      </c>
      <c r="L85" s="424">
        <v>830678.3206041255</v>
      </c>
      <c r="M85" s="424">
        <v>1037051.0910106816</v>
      </c>
      <c r="N85" s="424">
        <v>610944.87164768472</v>
      </c>
      <c r="O85" s="424">
        <v>833183.84388622071</v>
      </c>
      <c r="P85" s="404">
        <f>SUM(Verokompensaatiot[[#This Row],[Veromenetysten korvaus vuodelta 2010]:[Veromenetysten korvaus vuodelta 2021]])</f>
        <v>9564068.382938575</v>
      </c>
      <c r="Q85" s="405">
        <f>SUM(Verokompensaatiot[[#This Row],[Veromenetysten korvaus vuodelta 2010]:[Veromenetysten korvaus vuodelta 2022]])</f>
        <v>10397252.226824796</v>
      </c>
      <c r="R85" s="427">
        <v>-102966.91984126641</v>
      </c>
      <c r="S85" s="428">
        <f>Verokompensaatiot[[#This Row],[Verokorvaukset vuosilta 2010-2022 yhteensä, €]]+Verokompensaatiot[[#This Row],[Verolykkäysten takaisinperintä vuonna 2022]]</f>
        <v>10294285.306983529</v>
      </c>
    </row>
    <row r="86" spans="1:19" x14ac:dyDescent="0.25">
      <c r="A86" s="36">
        <v>241</v>
      </c>
      <c r="B86" s="13" t="s">
        <v>98</v>
      </c>
      <c r="C86" s="453">
        <v>609472</v>
      </c>
      <c r="D86" s="424">
        <v>182802</v>
      </c>
      <c r="E86" s="424">
        <v>410209.67641064292</v>
      </c>
      <c r="F86" s="424">
        <v>10390.550986583485</v>
      </c>
      <c r="G86" s="424">
        <v>43911.349839947958</v>
      </c>
      <c r="H86" s="424">
        <v>190401.23360594365</v>
      </c>
      <c r="I86" s="424">
        <v>342087.03241520521</v>
      </c>
      <c r="J86" s="424">
        <v>603978.38263120328</v>
      </c>
      <c r="K86" s="424">
        <v>150680.27355743415</v>
      </c>
      <c r="L86" s="424">
        <v>289743.7860859026</v>
      </c>
      <c r="M86" s="424">
        <v>366354.93560880615</v>
      </c>
      <c r="N86" s="424">
        <v>222926.04673287229</v>
      </c>
      <c r="O86" s="424">
        <v>291645.35052148841</v>
      </c>
      <c r="P86" s="404">
        <f>SUM(Verokompensaatiot[[#This Row],[Veromenetysten korvaus vuodelta 2010]:[Veromenetysten korvaus vuodelta 2021]])</f>
        <v>3422957.2678745417</v>
      </c>
      <c r="Q86" s="405">
        <f>SUM(Verokompensaatiot[[#This Row],[Veromenetysten korvaus vuodelta 2010]:[Veromenetysten korvaus vuodelta 2022]])</f>
        <v>3714602.6183960303</v>
      </c>
      <c r="R86" s="427">
        <v>-41975.391112233607</v>
      </c>
      <c r="S86" s="428">
        <f>Verokompensaatiot[[#This Row],[Verokorvaukset vuosilta 2010-2022 yhteensä, €]]+Verokompensaatiot[[#This Row],[Verolykkäysten takaisinperintä vuonna 2022]]</f>
        <v>3672627.2272837968</v>
      </c>
    </row>
    <row r="87" spans="1:19" x14ac:dyDescent="0.25">
      <c r="A87" s="36">
        <v>244</v>
      </c>
      <c r="B87" s="13" t="s">
        <v>99</v>
      </c>
      <c r="C87" s="453">
        <v>919994</v>
      </c>
      <c r="D87" s="424">
        <v>296488</v>
      </c>
      <c r="E87" s="424">
        <v>624369.99195755285</v>
      </c>
      <c r="F87" s="424">
        <v>3533.4607090591121</v>
      </c>
      <c r="G87" s="424">
        <v>-19829.646823872132</v>
      </c>
      <c r="H87" s="424">
        <v>344264.08235237317</v>
      </c>
      <c r="I87" s="424">
        <v>711241.78541879682</v>
      </c>
      <c r="J87" s="424">
        <v>1092587.5394141623</v>
      </c>
      <c r="K87" s="424">
        <v>278912.67665120785</v>
      </c>
      <c r="L87" s="424">
        <v>571050.62869571755</v>
      </c>
      <c r="M87" s="424">
        <v>719245.35847386217</v>
      </c>
      <c r="N87" s="424">
        <v>494479.59968078649</v>
      </c>
      <c r="O87" s="424">
        <v>605217.99035231618</v>
      </c>
      <c r="P87" s="404">
        <f>SUM(Verokompensaatiot[[#This Row],[Veromenetysten korvaus vuodelta 2010]:[Veromenetysten korvaus vuodelta 2021]])</f>
        <v>6036337.4765296467</v>
      </c>
      <c r="Q87" s="405">
        <f>SUM(Verokompensaatiot[[#This Row],[Veromenetysten korvaus vuodelta 2010]:[Veromenetysten korvaus vuodelta 2022]])</f>
        <v>6641555.4668819625</v>
      </c>
      <c r="R87" s="427">
        <v>-86293.200884197649</v>
      </c>
      <c r="S87" s="428">
        <f>Verokompensaatiot[[#This Row],[Verokorvaukset vuosilta 2010-2022 yhteensä, €]]+Verokompensaatiot[[#This Row],[Verolykkäysten takaisinperintä vuonna 2022]]</f>
        <v>6555262.2659977647</v>
      </c>
    </row>
    <row r="88" spans="1:19" x14ac:dyDescent="0.25">
      <c r="A88" s="36">
        <v>245</v>
      </c>
      <c r="B88" s="13" t="s">
        <v>100</v>
      </c>
      <c r="C88" s="453">
        <v>1849095</v>
      </c>
      <c r="D88" s="424">
        <v>688975</v>
      </c>
      <c r="E88" s="424">
        <v>1471577.4084279276</v>
      </c>
      <c r="F88" s="424">
        <v>31452.156286973168</v>
      </c>
      <c r="G88" s="424">
        <v>-7625.7181453230778</v>
      </c>
      <c r="H88" s="424">
        <v>604880.66728492966</v>
      </c>
      <c r="I88" s="424">
        <v>1576612.4660045509</v>
      </c>
      <c r="J88" s="424">
        <v>2363461.9138938366</v>
      </c>
      <c r="K88" s="424">
        <v>782339.19321220042</v>
      </c>
      <c r="L88" s="424">
        <v>1291310.6468326058</v>
      </c>
      <c r="M88" s="424">
        <v>1583190.8299106376</v>
      </c>
      <c r="N88" s="424">
        <v>1171402.6386964861</v>
      </c>
      <c r="O88" s="424">
        <v>1359164.1496811872</v>
      </c>
      <c r="P88" s="404">
        <f>SUM(Verokompensaatiot[[#This Row],[Veromenetysten korvaus vuodelta 2010]:[Veromenetysten korvaus vuodelta 2021]])</f>
        <v>13406672.202404825</v>
      </c>
      <c r="Q88" s="405">
        <f>SUM(Verokompensaatiot[[#This Row],[Veromenetysten korvaus vuodelta 2010]:[Veromenetysten korvaus vuodelta 2022]])</f>
        <v>14765836.352086011</v>
      </c>
      <c r="R88" s="427">
        <v>-189651.99005165923</v>
      </c>
      <c r="S88" s="428">
        <f>Verokompensaatiot[[#This Row],[Verokorvaukset vuosilta 2010-2022 yhteensä, €]]+Verokompensaatiot[[#This Row],[Verolykkäysten takaisinperintä vuonna 2022]]</f>
        <v>14576184.362034352</v>
      </c>
    </row>
    <row r="89" spans="1:19" x14ac:dyDescent="0.25">
      <c r="A89" s="36">
        <v>249</v>
      </c>
      <c r="B89" s="13" t="s">
        <v>101</v>
      </c>
      <c r="C89" s="453">
        <v>840543</v>
      </c>
      <c r="D89" s="424">
        <v>275658</v>
      </c>
      <c r="E89" s="424">
        <v>616042.57695795619</v>
      </c>
      <c r="F89" s="424">
        <v>27456.298720062765</v>
      </c>
      <c r="G89" s="424">
        <v>-5142.0061319349597</v>
      </c>
      <c r="H89" s="424">
        <v>332187.67621183069</v>
      </c>
      <c r="I89" s="424">
        <v>495814.72137684812</v>
      </c>
      <c r="J89" s="424">
        <v>841513.24110166484</v>
      </c>
      <c r="K89" s="424">
        <v>232149.04226322219</v>
      </c>
      <c r="L89" s="424">
        <v>434604.91427646816</v>
      </c>
      <c r="M89" s="424">
        <v>556004.31152348837</v>
      </c>
      <c r="N89" s="424">
        <v>329383.73628972057</v>
      </c>
      <c r="O89" s="424">
        <v>444735.22264381038</v>
      </c>
      <c r="P89" s="404">
        <f>SUM(Verokompensaatiot[[#This Row],[Veromenetysten korvaus vuodelta 2010]:[Veromenetysten korvaus vuodelta 2021]])</f>
        <v>4976215.512589328</v>
      </c>
      <c r="Q89" s="405">
        <f>SUM(Verokompensaatiot[[#This Row],[Veromenetysten korvaus vuodelta 2010]:[Veromenetysten korvaus vuodelta 2022]])</f>
        <v>5420950.7352331383</v>
      </c>
      <c r="R89" s="427">
        <v>-41509.662346817015</v>
      </c>
      <c r="S89" s="428">
        <f>Verokompensaatiot[[#This Row],[Verokorvaukset vuosilta 2010-2022 yhteensä, €]]+Verokompensaatiot[[#This Row],[Verolykkäysten takaisinperintä vuonna 2022]]</f>
        <v>5379441.0728863217</v>
      </c>
    </row>
    <row r="90" spans="1:19" x14ac:dyDescent="0.25">
      <c r="A90" s="36">
        <v>250</v>
      </c>
      <c r="B90" s="13" t="s">
        <v>102</v>
      </c>
      <c r="C90" s="453">
        <v>219048</v>
      </c>
      <c r="D90" s="424">
        <v>68340</v>
      </c>
      <c r="E90" s="424">
        <v>185745.72702158507</v>
      </c>
      <c r="F90" s="424">
        <v>10832.417464142347</v>
      </c>
      <c r="G90" s="424">
        <v>24966.191205261683</v>
      </c>
      <c r="H90" s="424">
        <v>84210.026105412355</v>
      </c>
      <c r="I90" s="424">
        <v>132963.33288116619</v>
      </c>
      <c r="J90" s="424">
        <v>193905.06881895455</v>
      </c>
      <c r="K90" s="424">
        <v>61753.686272541767</v>
      </c>
      <c r="L90" s="424">
        <v>108331.39077097971</v>
      </c>
      <c r="M90" s="424">
        <v>148028.05784063262</v>
      </c>
      <c r="N90" s="424">
        <v>79267.656680659013</v>
      </c>
      <c r="O90" s="424">
        <v>102359.76410319924</v>
      </c>
      <c r="P90" s="404">
        <f>SUM(Verokompensaatiot[[#This Row],[Veromenetysten korvaus vuodelta 2010]:[Veromenetysten korvaus vuodelta 2021]])</f>
        <v>1317391.5550613352</v>
      </c>
      <c r="Q90" s="405">
        <f>SUM(Verokompensaatiot[[#This Row],[Veromenetysten korvaus vuodelta 2010]:[Veromenetysten korvaus vuodelta 2022]])</f>
        <v>1419751.3191645346</v>
      </c>
      <c r="R90" s="427">
        <v>-6586.1665063230002</v>
      </c>
      <c r="S90" s="428">
        <f>Verokompensaatiot[[#This Row],[Verokorvaukset vuosilta 2010-2022 yhteensä, €]]+Verokompensaatiot[[#This Row],[Verolykkäysten takaisinperintä vuonna 2022]]</f>
        <v>1413165.1526582115</v>
      </c>
    </row>
    <row r="91" spans="1:19" x14ac:dyDescent="0.25">
      <c r="A91" s="36">
        <v>256</v>
      </c>
      <c r="B91" s="13" t="s">
        <v>103</v>
      </c>
      <c r="C91" s="453">
        <v>175069</v>
      </c>
      <c r="D91" s="424">
        <v>57344</v>
      </c>
      <c r="E91" s="424">
        <v>155676.28894759898</v>
      </c>
      <c r="F91" s="424">
        <v>8712.868785601755</v>
      </c>
      <c r="G91" s="424">
        <v>29015.687809191466</v>
      </c>
      <c r="H91" s="424">
        <v>73844.996498780718</v>
      </c>
      <c r="I91" s="424">
        <v>86849.927610428742</v>
      </c>
      <c r="J91" s="424">
        <v>141637.73046884115</v>
      </c>
      <c r="K91" s="424">
        <v>38890.740848801601</v>
      </c>
      <c r="L91" s="424">
        <v>73585.135208790874</v>
      </c>
      <c r="M91" s="424">
        <v>100839.37673970064</v>
      </c>
      <c r="N91" s="424">
        <v>53588.463313596978</v>
      </c>
      <c r="O91" s="424">
        <v>75143.794804158271</v>
      </c>
      <c r="P91" s="404">
        <f>SUM(Verokompensaatiot[[#This Row],[Veromenetysten korvaus vuodelta 2010]:[Veromenetysten korvaus vuodelta 2021]])</f>
        <v>995054.21623133298</v>
      </c>
      <c r="Q91" s="405">
        <f>SUM(Verokompensaatiot[[#This Row],[Veromenetysten korvaus vuodelta 2010]:[Veromenetysten korvaus vuodelta 2022]])</f>
        <v>1070198.0110354912</v>
      </c>
      <c r="R91" s="427">
        <v>-5493.0272057140328</v>
      </c>
      <c r="S91" s="428">
        <f>Verokompensaatiot[[#This Row],[Verokorvaukset vuosilta 2010-2022 yhteensä, €]]+Verokompensaatiot[[#This Row],[Verolykkäysten takaisinperintä vuonna 2022]]</f>
        <v>1064704.9838297772</v>
      </c>
    </row>
    <row r="92" spans="1:19" x14ac:dyDescent="0.25">
      <c r="A92" s="36">
        <v>257</v>
      </c>
      <c r="B92" s="13" t="s">
        <v>104</v>
      </c>
      <c r="C92" s="453">
        <v>2071727</v>
      </c>
      <c r="D92" s="424">
        <v>698246</v>
      </c>
      <c r="E92" s="424">
        <v>1328514.603771267</v>
      </c>
      <c r="F92" s="424">
        <v>-6999.6527070428774</v>
      </c>
      <c r="G92" s="424">
        <v>-330038.78972372197</v>
      </c>
      <c r="H92" s="424">
        <v>466855.07347990322</v>
      </c>
      <c r="I92" s="424">
        <v>1443673.5638424095</v>
      </c>
      <c r="J92" s="424">
        <v>2195705.4524508668</v>
      </c>
      <c r="K92" s="424">
        <v>680587.71152935817</v>
      </c>
      <c r="L92" s="424">
        <v>1222246.1061520812</v>
      </c>
      <c r="M92" s="424">
        <v>1501961.2373288022</v>
      </c>
      <c r="N92" s="424">
        <v>1080365.8955797006</v>
      </c>
      <c r="O92" s="424">
        <v>1288191.8693479553</v>
      </c>
      <c r="P92" s="404">
        <f>SUM(Verokompensaatiot[[#This Row],[Veromenetysten korvaus vuodelta 2010]:[Veromenetysten korvaus vuodelta 2021]])</f>
        <v>12352844.201703625</v>
      </c>
      <c r="Q92" s="405">
        <f>SUM(Verokompensaatiot[[#This Row],[Veromenetysten korvaus vuodelta 2010]:[Veromenetysten korvaus vuodelta 2022]])</f>
        <v>13641036.071051581</v>
      </c>
      <c r="R92" s="427">
        <v>-234926.35286566018</v>
      </c>
      <c r="S92" s="428">
        <f>Verokompensaatiot[[#This Row],[Verokorvaukset vuosilta 2010-2022 yhteensä, €]]+Verokompensaatiot[[#This Row],[Verolykkäysten takaisinperintä vuonna 2022]]</f>
        <v>13406109.71818592</v>
      </c>
    </row>
    <row r="93" spans="1:19" x14ac:dyDescent="0.25">
      <c r="A93" s="36">
        <v>260</v>
      </c>
      <c r="B93" s="13" t="s">
        <v>105</v>
      </c>
      <c r="C93" s="453">
        <v>1158136</v>
      </c>
      <c r="D93" s="424">
        <v>342783</v>
      </c>
      <c r="E93" s="424">
        <v>900533.85848457483</v>
      </c>
      <c r="F93" s="424">
        <v>48990.334723299318</v>
      </c>
      <c r="G93" s="424">
        <v>122919.64991699434</v>
      </c>
      <c r="H93" s="424">
        <v>445395.39128702896</v>
      </c>
      <c r="I93" s="424">
        <v>568926.44705143874</v>
      </c>
      <c r="J93" s="424">
        <v>934562.57136835251</v>
      </c>
      <c r="K93" s="424">
        <v>276798.53308393044</v>
      </c>
      <c r="L93" s="424">
        <v>502502.53184863873</v>
      </c>
      <c r="M93" s="424">
        <v>659193.28197050793</v>
      </c>
      <c r="N93" s="424">
        <v>361744.24990345992</v>
      </c>
      <c r="O93" s="424">
        <v>491028.26064217254</v>
      </c>
      <c r="P93" s="404">
        <f>SUM(Verokompensaatiot[[#This Row],[Veromenetysten korvaus vuodelta 2010]:[Veromenetysten korvaus vuodelta 2021]])</f>
        <v>6322485.8496382246</v>
      </c>
      <c r="Q93" s="405">
        <f>SUM(Verokompensaatiot[[#This Row],[Veromenetysten korvaus vuodelta 2010]:[Veromenetysten korvaus vuodelta 2022]])</f>
        <v>6813514.1102803973</v>
      </c>
      <c r="R93" s="427">
        <v>-38200.74977704139</v>
      </c>
      <c r="S93" s="428">
        <f>Verokompensaatiot[[#This Row],[Verokorvaukset vuosilta 2010-2022 yhteensä, €]]+Verokompensaatiot[[#This Row],[Verolykkäysten takaisinperintä vuonna 2022]]</f>
        <v>6775313.360503356</v>
      </c>
    </row>
    <row r="94" spans="1:19" x14ac:dyDescent="0.25">
      <c r="A94" s="36">
        <v>261</v>
      </c>
      <c r="B94" s="13" t="s">
        <v>106</v>
      </c>
      <c r="C94" s="453">
        <v>488612</v>
      </c>
      <c r="D94" s="424">
        <v>183601</v>
      </c>
      <c r="E94" s="424">
        <v>457147.04143089999</v>
      </c>
      <c r="F94" s="424">
        <v>22043.779874781118</v>
      </c>
      <c r="G94" s="424">
        <v>46606.325551929287</v>
      </c>
      <c r="H94" s="424">
        <v>166777.09429675119</v>
      </c>
      <c r="I94" s="424">
        <v>428469.15121476783</v>
      </c>
      <c r="J94" s="424">
        <v>556199.94981960289</v>
      </c>
      <c r="K94" s="424">
        <v>214044.87345109828</v>
      </c>
      <c r="L94" s="424">
        <v>316851.00909643696</v>
      </c>
      <c r="M94" s="424">
        <v>426453.61393505306</v>
      </c>
      <c r="N94" s="424">
        <v>256027.24057549203</v>
      </c>
      <c r="O94" s="424">
        <v>304254.46829862957</v>
      </c>
      <c r="P94" s="404">
        <f>SUM(Verokompensaatiot[[#This Row],[Veromenetysten korvaus vuodelta 2010]:[Veromenetysten korvaus vuodelta 2021]])</f>
        <v>3562833.0792468125</v>
      </c>
      <c r="Q94" s="405">
        <f>SUM(Verokompensaatiot[[#This Row],[Veromenetysten korvaus vuodelta 2010]:[Veromenetysten korvaus vuodelta 2022]])</f>
        <v>3867087.5475454419</v>
      </c>
      <c r="R94" s="427">
        <v>-33891.133290890823</v>
      </c>
      <c r="S94" s="428">
        <f>Verokompensaatiot[[#This Row],[Verokorvaukset vuosilta 2010-2022 yhteensä, €]]+Verokompensaatiot[[#This Row],[Verolykkäysten takaisinperintä vuonna 2022]]</f>
        <v>3833196.4142545513</v>
      </c>
    </row>
    <row r="95" spans="1:19" x14ac:dyDescent="0.25">
      <c r="A95" s="36">
        <v>263</v>
      </c>
      <c r="B95" s="13" t="s">
        <v>107</v>
      </c>
      <c r="C95" s="453">
        <v>894473</v>
      </c>
      <c r="D95" s="424">
        <v>268110</v>
      </c>
      <c r="E95" s="424">
        <v>682456.22900400998</v>
      </c>
      <c r="F95" s="424">
        <v>33966.257956521804</v>
      </c>
      <c r="G95" s="424">
        <v>110226.00985128019</v>
      </c>
      <c r="H95" s="424">
        <v>363392.41017846076</v>
      </c>
      <c r="I95" s="424">
        <v>470200.3889638611</v>
      </c>
      <c r="J95" s="424">
        <v>789309.29366025375</v>
      </c>
      <c r="K95" s="424">
        <v>215961.57414765589</v>
      </c>
      <c r="L95" s="424">
        <v>413121.78828615317</v>
      </c>
      <c r="M95" s="424">
        <v>579002.40619078802</v>
      </c>
      <c r="N95" s="424">
        <v>310689.53466281173</v>
      </c>
      <c r="O95" s="424">
        <v>403731.07957454899</v>
      </c>
      <c r="P95" s="404">
        <f>SUM(Verokompensaatiot[[#This Row],[Veromenetysten korvaus vuodelta 2010]:[Veromenetysten korvaus vuodelta 2021]])</f>
        <v>5130908.8929017968</v>
      </c>
      <c r="Q95" s="405">
        <f>SUM(Verokompensaatiot[[#This Row],[Veromenetysten korvaus vuodelta 2010]:[Veromenetysten korvaus vuodelta 2022]])</f>
        <v>5534639.9724763455</v>
      </c>
      <c r="R95" s="427">
        <v>-28766.672401880485</v>
      </c>
      <c r="S95" s="428">
        <f>Verokompensaatiot[[#This Row],[Verokorvaukset vuosilta 2010-2022 yhteensä, €]]+Verokompensaatiot[[#This Row],[Verolykkäysten takaisinperintä vuonna 2022]]</f>
        <v>5505873.3000744646</v>
      </c>
    </row>
    <row r="96" spans="1:19" x14ac:dyDescent="0.25">
      <c r="A96" s="36">
        <v>265</v>
      </c>
      <c r="B96" s="13" t="s">
        <v>108</v>
      </c>
      <c r="C96" s="453">
        <v>130215</v>
      </c>
      <c r="D96" s="424">
        <v>39878</v>
      </c>
      <c r="E96" s="424">
        <v>113824.44832960851</v>
      </c>
      <c r="F96" s="424">
        <v>7034.2469685500973</v>
      </c>
      <c r="G96" s="424">
        <v>18972.256087466867</v>
      </c>
      <c r="H96" s="424">
        <v>56149.436150356327</v>
      </c>
      <c r="I96" s="424">
        <v>64664.567997659287</v>
      </c>
      <c r="J96" s="424">
        <v>103518.21061302294</v>
      </c>
      <c r="K96" s="424">
        <v>34343.098103926037</v>
      </c>
      <c r="L96" s="424">
        <v>61106.554905231227</v>
      </c>
      <c r="M96" s="424">
        <v>72505.267260058521</v>
      </c>
      <c r="N96" s="424">
        <v>38856.099635553583</v>
      </c>
      <c r="O96" s="424">
        <v>57597.494634357856</v>
      </c>
      <c r="P96" s="404">
        <f>SUM(Verokompensaatiot[[#This Row],[Veromenetysten korvaus vuodelta 2010]:[Veromenetysten korvaus vuodelta 2021]])</f>
        <v>741067.18605143332</v>
      </c>
      <c r="Q96" s="405">
        <f>SUM(Verokompensaatiot[[#This Row],[Veromenetysten korvaus vuodelta 2010]:[Veromenetysten korvaus vuodelta 2022]])</f>
        <v>798664.68068579119</v>
      </c>
      <c r="R96" s="427">
        <v>-3927.5001846131336</v>
      </c>
      <c r="S96" s="428">
        <f>Verokompensaatiot[[#This Row],[Verokorvaukset vuosilta 2010-2022 yhteensä, €]]+Verokompensaatiot[[#This Row],[Verolykkäysten takaisinperintä vuonna 2022]]</f>
        <v>794737.18050117802</v>
      </c>
    </row>
    <row r="97" spans="1:19" x14ac:dyDescent="0.25">
      <c r="A97" s="36">
        <v>271</v>
      </c>
      <c r="B97" s="13" t="s">
        <v>109</v>
      </c>
      <c r="C97" s="453">
        <v>687986</v>
      </c>
      <c r="D97" s="424">
        <v>217878</v>
      </c>
      <c r="E97" s="424">
        <v>550817.71506448451</v>
      </c>
      <c r="F97" s="424">
        <v>28134.764337881366</v>
      </c>
      <c r="G97" s="424">
        <v>78832.714251765457</v>
      </c>
      <c r="H97" s="424">
        <v>250297.46366490252</v>
      </c>
      <c r="I97" s="424">
        <v>386403.06824146118</v>
      </c>
      <c r="J97" s="424">
        <v>667130.23187730578</v>
      </c>
      <c r="K97" s="424">
        <v>191411.11518916511</v>
      </c>
      <c r="L97" s="424">
        <v>341146.33984664205</v>
      </c>
      <c r="M97" s="424">
        <v>445519.83668827493</v>
      </c>
      <c r="N97" s="424">
        <v>254752.16362010833</v>
      </c>
      <c r="O97" s="424">
        <v>338819.92598605517</v>
      </c>
      <c r="P97" s="404">
        <f>SUM(Verokompensaatiot[[#This Row],[Veromenetysten korvaus vuodelta 2010]:[Veromenetysten korvaus vuodelta 2021]])</f>
        <v>4100309.4127819915</v>
      </c>
      <c r="Q97" s="405">
        <f>SUM(Verokompensaatiot[[#This Row],[Veromenetysten korvaus vuodelta 2010]:[Veromenetysten korvaus vuodelta 2022]])</f>
        <v>4439129.3387680463</v>
      </c>
      <c r="R97" s="427">
        <v>-30949.45296843633</v>
      </c>
      <c r="S97" s="428">
        <f>Verokompensaatiot[[#This Row],[Verokorvaukset vuosilta 2010-2022 yhteensä, €]]+Verokompensaatiot[[#This Row],[Verolykkäysten takaisinperintä vuonna 2022]]</f>
        <v>4408179.8857996101</v>
      </c>
    </row>
    <row r="98" spans="1:19" x14ac:dyDescent="0.25">
      <c r="A98" s="36">
        <v>272</v>
      </c>
      <c r="B98" s="13" t="s">
        <v>110</v>
      </c>
      <c r="C98" s="453">
        <v>3497904</v>
      </c>
      <c r="D98" s="424">
        <v>1150390</v>
      </c>
      <c r="E98" s="424">
        <v>2560170.552761876</v>
      </c>
      <c r="F98" s="424">
        <v>94908.111185189307</v>
      </c>
      <c r="G98" s="424">
        <v>213758.12329429368</v>
      </c>
      <c r="H98" s="424">
        <v>1350195.8835155452</v>
      </c>
      <c r="I98" s="424">
        <v>2318477.8260197202</v>
      </c>
      <c r="J98" s="424">
        <v>3666399.0029617329</v>
      </c>
      <c r="K98" s="424">
        <v>1089465.1001585778</v>
      </c>
      <c r="L98" s="424">
        <v>1979008.618864164</v>
      </c>
      <c r="M98" s="424">
        <v>2506295.7796810432</v>
      </c>
      <c r="N98" s="424">
        <v>1547086.8261575757</v>
      </c>
      <c r="O98" s="424">
        <v>1991695.5952125355</v>
      </c>
      <c r="P98" s="404">
        <f>SUM(Verokompensaatiot[[#This Row],[Veromenetysten korvaus vuodelta 2010]:[Veromenetysten korvaus vuodelta 2021]])</f>
        <v>21974059.824599721</v>
      </c>
      <c r="Q98" s="405">
        <f>SUM(Verokompensaatiot[[#This Row],[Veromenetysten korvaus vuodelta 2010]:[Veromenetysten korvaus vuodelta 2022]])</f>
        <v>23965755.419812255</v>
      </c>
      <c r="R98" s="427">
        <v>-225862.48209874093</v>
      </c>
      <c r="S98" s="428">
        <f>Verokompensaatiot[[#This Row],[Verokorvaukset vuosilta 2010-2022 yhteensä, €]]+Verokompensaatiot[[#This Row],[Verolykkäysten takaisinperintä vuonna 2022]]</f>
        <v>23739892.937713515</v>
      </c>
    </row>
    <row r="99" spans="1:19" x14ac:dyDescent="0.25">
      <c r="A99" s="36">
        <v>273</v>
      </c>
      <c r="B99" s="13" t="s">
        <v>111</v>
      </c>
      <c r="C99" s="453">
        <v>309744</v>
      </c>
      <c r="D99" s="424">
        <v>129398</v>
      </c>
      <c r="E99" s="424">
        <v>320372.58274171664</v>
      </c>
      <c r="F99" s="424">
        <v>19615.744552480392</v>
      </c>
      <c r="G99" s="424">
        <v>-4306.0185481817571</v>
      </c>
      <c r="H99" s="424">
        <v>105900.97151327858</v>
      </c>
      <c r="I99" s="424">
        <v>256747.69033972229</v>
      </c>
      <c r="J99" s="424">
        <v>335575.45699918334</v>
      </c>
      <c r="K99" s="424">
        <v>129767.92647972985</v>
      </c>
      <c r="L99" s="424">
        <v>202432.04249117911</v>
      </c>
      <c r="M99" s="424">
        <v>273195.96903554496</v>
      </c>
      <c r="N99" s="424">
        <v>154725.4620348303</v>
      </c>
      <c r="O99" s="424">
        <v>185218.78993888505</v>
      </c>
      <c r="P99" s="404">
        <f>SUM(Verokompensaatiot[[#This Row],[Veromenetysten korvaus vuodelta 2010]:[Veromenetysten korvaus vuodelta 2021]])</f>
        <v>2233169.8276394838</v>
      </c>
      <c r="Q99" s="405">
        <f>SUM(Verokompensaatiot[[#This Row],[Veromenetysten korvaus vuodelta 2010]:[Veromenetysten korvaus vuodelta 2022]])</f>
        <v>2418388.6175783691</v>
      </c>
      <c r="R99" s="427">
        <v>-17802.367804908288</v>
      </c>
      <c r="S99" s="428">
        <f>Verokompensaatiot[[#This Row],[Verokorvaukset vuosilta 2010-2022 yhteensä, €]]+Verokompensaatiot[[#This Row],[Verolykkäysten takaisinperintä vuonna 2022]]</f>
        <v>2400586.2497734609</v>
      </c>
    </row>
    <row r="100" spans="1:19" x14ac:dyDescent="0.25">
      <c r="A100" s="36">
        <v>275</v>
      </c>
      <c r="B100" s="13" t="s">
        <v>112</v>
      </c>
      <c r="C100" s="453">
        <v>294459</v>
      </c>
      <c r="D100" s="424">
        <v>87146</v>
      </c>
      <c r="E100" s="424">
        <v>235915.45482719719</v>
      </c>
      <c r="F100" s="424">
        <v>10266.407253946101</v>
      </c>
      <c r="G100" s="424">
        <v>901.36929787630459</v>
      </c>
      <c r="H100" s="424">
        <v>107805.71061647929</v>
      </c>
      <c r="I100" s="424">
        <v>154011.59345537188</v>
      </c>
      <c r="J100" s="424">
        <v>238896.83094941953</v>
      </c>
      <c r="K100" s="424">
        <v>69074.131125764907</v>
      </c>
      <c r="L100" s="424">
        <v>127791.46348937791</v>
      </c>
      <c r="M100" s="424">
        <v>182832.14522112111</v>
      </c>
      <c r="N100" s="424">
        <v>100309.9299488399</v>
      </c>
      <c r="O100" s="424">
        <v>133680.06759466382</v>
      </c>
      <c r="P100" s="404">
        <f>SUM(Verokompensaatiot[[#This Row],[Veromenetysten korvaus vuodelta 2010]:[Veromenetysten korvaus vuodelta 2021]])</f>
        <v>1609410.036185394</v>
      </c>
      <c r="Q100" s="405">
        <f>SUM(Verokompensaatiot[[#This Row],[Veromenetysten korvaus vuodelta 2010]:[Veromenetysten korvaus vuodelta 2022]])</f>
        <v>1743090.1037800577</v>
      </c>
      <c r="R100" s="427">
        <v>-10442.044550105878</v>
      </c>
      <c r="S100" s="428">
        <f>Verokompensaatiot[[#This Row],[Verokorvaukset vuosilta 2010-2022 yhteensä, €]]+Verokompensaatiot[[#This Row],[Verolykkäysten takaisinperintä vuonna 2022]]</f>
        <v>1732648.0592299518</v>
      </c>
    </row>
    <row r="101" spans="1:19" x14ac:dyDescent="0.25">
      <c r="A101" s="36">
        <v>276</v>
      </c>
      <c r="B101" s="13" t="s">
        <v>113</v>
      </c>
      <c r="C101" s="453">
        <v>949206</v>
      </c>
      <c r="D101" s="424">
        <v>298870</v>
      </c>
      <c r="E101" s="424">
        <v>652050.1110439254</v>
      </c>
      <c r="F101" s="424">
        <v>10525.031466713928</v>
      </c>
      <c r="G101" s="424">
        <v>-23583.385672022665</v>
      </c>
      <c r="H101" s="424">
        <v>307887.29031200556</v>
      </c>
      <c r="I101" s="424">
        <v>676315.89455412445</v>
      </c>
      <c r="J101" s="424">
        <v>1056294.2022494939</v>
      </c>
      <c r="K101" s="424">
        <v>278307.35855505778</v>
      </c>
      <c r="L101" s="424">
        <v>547721.41044256464</v>
      </c>
      <c r="M101" s="424">
        <v>709461.04497525224</v>
      </c>
      <c r="N101" s="424">
        <v>454415.90287986922</v>
      </c>
      <c r="O101" s="424">
        <v>560286.30950929876</v>
      </c>
      <c r="P101" s="404">
        <f>SUM(Verokompensaatiot[[#This Row],[Veromenetysten korvaus vuodelta 2010]:[Veromenetysten korvaus vuodelta 2021]])</f>
        <v>5917470.8608069839</v>
      </c>
      <c r="Q101" s="405">
        <f>SUM(Verokompensaatiot[[#This Row],[Veromenetysten korvaus vuodelta 2010]:[Veromenetysten korvaus vuodelta 2022]])</f>
        <v>6477757.1703162827</v>
      </c>
      <c r="R101" s="427">
        <v>-62709.011665433623</v>
      </c>
      <c r="S101" s="428">
        <f>Verokompensaatiot[[#This Row],[Verokorvaukset vuosilta 2010-2022 yhteensä, €]]+Verokompensaatiot[[#This Row],[Verolykkäysten takaisinperintä vuonna 2022]]</f>
        <v>6415048.158650849</v>
      </c>
    </row>
    <row r="102" spans="1:19" x14ac:dyDescent="0.25">
      <c r="A102" s="36">
        <v>280</v>
      </c>
      <c r="B102" s="13" t="s">
        <v>114</v>
      </c>
      <c r="C102" s="453">
        <v>215330</v>
      </c>
      <c r="D102" s="424">
        <v>87084</v>
      </c>
      <c r="E102" s="424">
        <v>208552.30023377578</v>
      </c>
      <c r="F102" s="424">
        <v>13536.378379850774</v>
      </c>
      <c r="G102" s="424">
        <v>38525.12046635463</v>
      </c>
      <c r="H102" s="424">
        <v>77394.821795280601</v>
      </c>
      <c r="I102" s="424">
        <v>160512.82890616357</v>
      </c>
      <c r="J102" s="424">
        <v>219656.99072288661</v>
      </c>
      <c r="K102" s="424">
        <v>86132.626176750142</v>
      </c>
      <c r="L102" s="424">
        <v>127685.51874162783</v>
      </c>
      <c r="M102" s="424">
        <v>178957.23232617538</v>
      </c>
      <c r="N102" s="424">
        <v>102573.40620221374</v>
      </c>
      <c r="O102" s="424">
        <v>126817.94065786639</v>
      </c>
      <c r="P102" s="404">
        <f>SUM(Verokompensaatiot[[#This Row],[Veromenetysten korvaus vuodelta 2010]:[Veromenetysten korvaus vuodelta 2021]])</f>
        <v>1515941.2239510792</v>
      </c>
      <c r="Q102" s="405">
        <f>SUM(Verokompensaatiot[[#This Row],[Veromenetysten korvaus vuodelta 2010]:[Veromenetysten korvaus vuodelta 2022]])</f>
        <v>1642759.1646089456</v>
      </c>
      <c r="R102" s="427">
        <v>-7747.325920658468</v>
      </c>
      <c r="S102" s="428">
        <f>Verokompensaatiot[[#This Row],[Verokorvaukset vuosilta 2010-2022 yhteensä, €]]+Verokompensaatiot[[#This Row],[Verolykkäysten takaisinperintä vuonna 2022]]</f>
        <v>1635011.8386882872</v>
      </c>
    </row>
    <row r="103" spans="1:19" x14ac:dyDescent="0.25">
      <c r="A103" s="36">
        <v>284</v>
      </c>
      <c r="B103" s="13" t="s">
        <v>115</v>
      </c>
      <c r="C103" s="453">
        <v>238534</v>
      </c>
      <c r="D103" s="424">
        <v>77683</v>
      </c>
      <c r="E103" s="424">
        <v>183775.91836874714</v>
      </c>
      <c r="F103" s="424">
        <v>9914.9148331244687</v>
      </c>
      <c r="G103" s="424">
        <v>25160.51397010668</v>
      </c>
      <c r="H103" s="424">
        <v>84042.742812826997</v>
      </c>
      <c r="I103" s="424">
        <v>143275.3160113607</v>
      </c>
      <c r="J103" s="424">
        <v>216829.09495528831</v>
      </c>
      <c r="K103" s="424">
        <v>70375.328508975159</v>
      </c>
      <c r="L103" s="424">
        <v>115007.48072680269</v>
      </c>
      <c r="M103" s="424">
        <v>154574.85982862662</v>
      </c>
      <c r="N103" s="424">
        <v>90877.086570370069</v>
      </c>
      <c r="O103" s="424">
        <v>116031.74889104049</v>
      </c>
      <c r="P103" s="404">
        <f>SUM(Verokompensaatiot[[#This Row],[Veromenetysten korvaus vuodelta 2010]:[Veromenetysten korvaus vuodelta 2021]])</f>
        <v>1410050.256586229</v>
      </c>
      <c r="Q103" s="405">
        <f>SUM(Verokompensaatiot[[#This Row],[Veromenetysten korvaus vuodelta 2010]:[Veromenetysten korvaus vuodelta 2022]])</f>
        <v>1526082.0054772694</v>
      </c>
      <c r="R103" s="427">
        <v>-8446.584385429378</v>
      </c>
      <c r="S103" s="428">
        <f>Verokompensaatiot[[#This Row],[Verokorvaukset vuosilta 2010-2022 yhteensä, €]]+Verokompensaatiot[[#This Row],[Verolykkäysten takaisinperintä vuonna 2022]]</f>
        <v>1517635.4210918401</v>
      </c>
    </row>
    <row r="104" spans="1:19" x14ac:dyDescent="0.25">
      <c r="A104" s="36">
        <v>285</v>
      </c>
      <c r="B104" s="13" t="s">
        <v>116</v>
      </c>
      <c r="C104" s="453">
        <v>3639803</v>
      </c>
      <c r="D104" s="424">
        <v>1163250</v>
      </c>
      <c r="E104" s="424">
        <v>2606864.8577143773</v>
      </c>
      <c r="F104" s="424">
        <v>98405.038500204086</v>
      </c>
      <c r="G104" s="424">
        <v>187240.83452947697</v>
      </c>
      <c r="H104" s="424">
        <v>1470501.8591478586</v>
      </c>
      <c r="I104" s="424">
        <v>2123241.615270677</v>
      </c>
      <c r="J104" s="424">
        <v>3781112.1653880496</v>
      </c>
      <c r="K104" s="424">
        <v>1085904.423377082</v>
      </c>
      <c r="L104" s="424">
        <v>2130317.2442567786</v>
      </c>
      <c r="M104" s="424">
        <v>2844522.7250904781</v>
      </c>
      <c r="N104" s="424">
        <v>1560283.8845192231</v>
      </c>
      <c r="O104" s="424">
        <v>2113141.9826211021</v>
      </c>
      <c r="P104" s="404">
        <f>SUM(Verokompensaatiot[[#This Row],[Veromenetysten korvaus vuodelta 2010]:[Veromenetysten korvaus vuodelta 2021]])</f>
        <v>22691447.647794202</v>
      </c>
      <c r="Q104" s="405">
        <f>SUM(Verokompensaatiot[[#This Row],[Veromenetysten korvaus vuodelta 2010]:[Veromenetysten korvaus vuodelta 2022]])</f>
        <v>24804589.630415305</v>
      </c>
      <c r="R104" s="427">
        <v>-260828.57703982416</v>
      </c>
      <c r="S104" s="428">
        <f>Verokompensaatiot[[#This Row],[Verokorvaukset vuosilta 2010-2022 yhteensä, €]]+Verokompensaatiot[[#This Row],[Verolykkäysten takaisinperintä vuonna 2022]]</f>
        <v>24543761.053375483</v>
      </c>
    </row>
    <row r="105" spans="1:19" x14ac:dyDescent="0.25">
      <c r="A105" s="36">
        <v>286</v>
      </c>
      <c r="B105" s="13" t="s">
        <v>117</v>
      </c>
      <c r="C105" s="453">
        <v>6029989</v>
      </c>
      <c r="D105" s="424">
        <v>1994317</v>
      </c>
      <c r="E105" s="424">
        <v>4685514.5673859781</v>
      </c>
      <c r="F105" s="424">
        <v>204266.15495217545</v>
      </c>
      <c r="G105" s="424">
        <v>546399.83162475517</v>
      </c>
      <c r="H105" s="424">
        <v>2240686.4328765911</v>
      </c>
      <c r="I105" s="424">
        <v>3866084.163918898</v>
      </c>
      <c r="J105" s="424">
        <v>6539303.3293673741</v>
      </c>
      <c r="K105" s="424">
        <v>1904548.4230994999</v>
      </c>
      <c r="L105" s="424">
        <v>3386639.5899784626</v>
      </c>
      <c r="M105" s="424">
        <v>4234185.5331035471</v>
      </c>
      <c r="N105" s="424">
        <v>2571912.5844395114</v>
      </c>
      <c r="O105" s="424">
        <v>3413852.6036751042</v>
      </c>
      <c r="P105" s="404">
        <f>SUM(Verokompensaatiot[[#This Row],[Veromenetysten korvaus vuodelta 2010]:[Veromenetysten korvaus vuodelta 2021]])</f>
        <v>38203846.610746793</v>
      </c>
      <c r="Q105" s="405">
        <f>SUM(Verokompensaatiot[[#This Row],[Veromenetysten korvaus vuodelta 2010]:[Veromenetysten korvaus vuodelta 2022]])</f>
        <v>41617699.214421898</v>
      </c>
      <c r="R105" s="427">
        <v>-410311.49727250991</v>
      </c>
      <c r="S105" s="428">
        <f>Verokompensaatiot[[#This Row],[Verokorvaukset vuosilta 2010-2022 yhteensä, €]]+Verokompensaatiot[[#This Row],[Verolykkäysten takaisinperintä vuonna 2022]]</f>
        <v>41207387.717149392</v>
      </c>
    </row>
    <row r="106" spans="1:19" x14ac:dyDescent="0.25">
      <c r="A106" s="36">
        <v>287</v>
      </c>
      <c r="B106" s="13" t="s">
        <v>118</v>
      </c>
      <c r="C106" s="453">
        <v>692802</v>
      </c>
      <c r="D106" s="424">
        <v>228414</v>
      </c>
      <c r="E106" s="424">
        <v>568548.20017826033</v>
      </c>
      <c r="F106" s="424">
        <v>30177.065317712404</v>
      </c>
      <c r="G106" s="424">
        <v>84240.242776620333</v>
      </c>
      <c r="H106" s="424">
        <v>255219.49443637565</v>
      </c>
      <c r="I106" s="424">
        <v>392060.77922991442</v>
      </c>
      <c r="J106" s="424">
        <v>659173.87447298644</v>
      </c>
      <c r="K106" s="424">
        <v>219634.13547785871</v>
      </c>
      <c r="L106" s="424">
        <v>347455.59014017653</v>
      </c>
      <c r="M106" s="424">
        <v>449304.16220015608</v>
      </c>
      <c r="N106" s="424">
        <v>255308.97752183783</v>
      </c>
      <c r="O106" s="424">
        <v>332834.15912970528</v>
      </c>
      <c r="P106" s="404">
        <f>SUM(Verokompensaatiot[[#This Row],[Veromenetysten korvaus vuodelta 2010]:[Veromenetysten korvaus vuodelta 2021]])</f>
        <v>4182338.5217518988</v>
      </c>
      <c r="Q106" s="405">
        <f>SUM(Verokompensaatiot[[#This Row],[Veromenetysten korvaus vuodelta 2010]:[Veromenetysten korvaus vuodelta 2022]])</f>
        <v>4515172.6808816046</v>
      </c>
      <c r="R106" s="427">
        <v>-28748.729192568549</v>
      </c>
      <c r="S106" s="428">
        <f>Verokompensaatiot[[#This Row],[Verokorvaukset vuosilta 2010-2022 yhteensä, €]]+Verokompensaatiot[[#This Row],[Verolykkäysten takaisinperintä vuonna 2022]]</f>
        <v>4486423.9516890356</v>
      </c>
    </row>
    <row r="107" spans="1:19" x14ac:dyDescent="0.25">
      <c r="A107" s="36">
        <v>288</v>
      </c>
      <c r="B107" s="13" t="s">
        <v>119</v>
      </c>
      <c r="C107" s="453">
        <v>575682</v>
      </c>
      <c r="D107" s="424">
        <v>200208</v>
      </c>
      <c r="E107" s="424">
        <v>498934.73935790296</v>
      </c>
      <c r="F107" s="424">
        <v>26028.434395778844</v>
      </c>
      <c r="G107" s="424">
        <v>65840.183743487374</v>
      </c>
      <c r="H107" s="424">
        <v>210501.86059898874</v>
      </c>
      <c r="I107" s="424">
        <v>389555.46061370778</v>
      </c>
      <c r="J107" s="424">
        <v>647069.59538668487</v>
      </c>
      <c r="K107" s="424">
        <v>190445.68935750786</v>
      </c>
      <c r="L107" s="424">
        <v>321821.65584313881</v>
      </c>
      <c r="M107" s="424">
        <v>427756.4741443714</v>
      </c>
      <c r="N107" s="424">
        <v>252190.36591983723</v>
      </c>
      <c r="O107" s="424">
        <v>320731.30684189906</v>
      </c>
      <c r="P107" s="404">
        <f>SUM(Verokompensaatiot[[#This Row],[Veromenetysten korvaus vuodelta 2010]:[Veromenetysten korvaus vuodelta 2021]])</f>
        <v>3806034.4593614056</v>
      </c>
      <c r="Q107" s="405">
        <f>SUM(Verokompensaatiot[[#This Row],[Veromenetysten korvaus vuodelta 2010]:[Veromenetysten korvaus vuodelta 2022]])</f>
        <v>4126765.7662033048</v>
      </c>
      <c r="R107" s="427">
        <v>-27557.635434109055</v>
      </c>
      <c r="S107" s="428">
        <f>Verokompensaatiot[[#This Row],[Verokorvaukset vuosilta 2010-2022 yhteensä, €]]+Verokompensaatiot[[#This Row],[Verolykkäysten takaisinperintä vuonna 2022]]</f>
        <v>4099208.1307691955</v>
      </c>
    </row>
    <row r="108" spans="1:19" x14ac:dyDescent="0.25">
      <c r="A108" s="36">
        <v>290</v>
      </c>
      <c r="B108" s="13" t="s">
        <v>120</v>
      </c>
      <c r="C108" s="453">
        <v>879743</v>
      </c>
      <c r="D108" s="424">
        <v>272146</v>
      </c>
      <c r="E108" s="424">
        <v>703979.24392603536</v>
      </c>
      <c r="F108" s="424">
        <v>36783.396774021327</v>
      </c>
      <c r="G108" s="424">
        <v>141222.52031815654</v>
      </c>
      <c r="H108" s="424">
        <v>373179.4735321675</v>
      </c>
      <c r="I108" s="424">
        <v>459507.82671199803</v>
      </c>
      <c r="J108" s="424">
        <v>735798.27417832101</v>
      </c>
      <c r="K108" s="424">
        <v>213856.4882541266</v>
      </c>
      <c r="L108" s="424">
        <v>397634.08734254126</v>
      </c>
      <c r="M108" s="424">
        <v>536682.60348458448</v>
      </c>
      <c r="N108" s="424">
        <v>280999.23511552333</v>
      </c>
      <c r="O108" s="424">
        <v>388559.72066814563</v>
      </c>
      <c r="P108" s="404">
        <f>SUM(Verokompensaatiot[[#This Row],[Veromenetysten korvaus vuodelta 2010]:[Veromenetysten korvaus vuodelta 2021]])</f>
        <v>5031532.1496374747</v>
      </c>
      <c r="Q108" s="405">
        <f>SUM(Verokompensaatiot[[#This Row],[Veromenetysten korvaus vuodelta 2010]:[Veromenetysten korvaus vuodelta 2022]])</f>
        <v>5420091.8703056201</v>
      </c>
      <c r="R108" s="427">
        <v>-33437.556274394832</v>
      </c>
      <c r="S108" s="428">
        <f>Verokompensaatiot[[#This Row],[Verokorvaukset vuosilta 2010-2022 yhteensä, €]]+Verokompensaatiot[[#This Row],[Verolykkäysten takaisinperintä vuonna 2022]]</f>
        <v>5386654.3140312256</v>
      </c>
    </row>
    <row r="109" spans="1:19" x14ac:dyDescent="0.25">
      <c r="A109" s="36">
        <v>291</v>
      </c>
      <c r="B109" s="40" t="s">
        <v>121</v>
      </c>
      <c r="C109" s="136">
        <v>263880</v>
      </c>
      <c r="D109" s="424">
        <v>73319</v>
      </c>
      <c r="E109" s="424">
        <v>170391.72029912568</v>
      </c>
      <c r="F109" s="424">
        <v>10287.71598803778</v>
      </c>
      <c r="G109" s="424">
        <v>30345.713254875387</v>
      </c>
      <c r="H109" s="424">
        <v>102649.1409805688</v>
      </c>
      <c r="I109" s="424">
        <v>114930.21923193669</v>
      </c>
      <c r="J109" s="424">
        <v>197835.3142036988</v>
      </c>
      <c r="K109" s="424">
        <v>57829.095093288051</v>
      </c>
      <c r="L109" s="424">
        <v>105456.41620269901</v>
      </c>
      <c r="M109" s="424">
        <v>133090.26226246919</v>
      </c>
      <c r="N109" s="424">
        <v>77860.175468493384</v>
      </c>
      <c r="O109" s="424">
        <v>115012.81066174002</v>
      </c>
      <c r="P109" s="404">
        <f>SUM(Verokompensaatiot[[#This Row],[Veromenetysten korvaus vuodelta 2010]:[Veromenetysten korvaus vuodelta 2021]])</f>
        <v>1337874.7729851929</v>
      </c>
      <c r="Q109" s="405">
        <f>SUM(Verokompensaatiot[[#This Row],[Veromenetysten korvaus vuodelta 2010]:[Veromenetysten korvaus vuodelta 2022]])</f>
        <v>1452887.5836469331</v>
      </c>
      <c r="R109" s="427">
        <v>-9758.7551052062463</v>
      </c>
      <c r="S109" s="428">
        <f>Verokompensaatiot[[#This Row],[Verokorvaukset vuosilta 2010-2022 yhteensä, €]]+Verokompensaatiot[[#This Row],[Verolykkäysten takaisinperintä vuonna 2022]]</f>
        <v>1443128.8285417268</v>
      </c>
    </row>
    <row r="110" spans="1:19" x14ac:dyDescent="0.25">
      <c r="A110" s="36">
        <v>297</v>
      </c>
      <c r="B110" s="13" t="s">
        <v>122</v>
      </c>
      <c r="C110" s="453">
        <v>8192552</v>
      </c>
      <c r="D110" s="424">
        <v>2780481</v>
      </c>
      <c r="E110" s="424">
        <v>6685946.6703576334</v>
      </c>
      <c r="F110" s="424">
        <v>274340.20533327683</v>
      </c>
      <c r="G110" s="424">
        <v>542984.48595950566</v>
      </c>
      <c r="H110" s="424">
        <v>3006730.6654707086</v>
      </c>
      <c r="I110" s="424">
        <v>6029936.9606600516</v>
      </c>
      <c r="J110" s="424">
        <v>8709832.9709610548</v>
      </c>
      <c r="K110" s="424">
        <v>3071318.8947315691</v>
      </c>
      <c r="L110" s="424">
        <v>5163829.5766633023</v>
      </c>
      <c r="M110" s="424">
        <v>6676813.1039691158</v>
      </c>
      <c r="N110" s="424">
        <v>4176087.9500834094</v>
      </c>
      <c r="O110" s="424">
        <v>5187986.9691626839</v>
      </c>
      <c r="P110" s="404">
        <f>SUM(Verokompensaatiot[[#This Row],[Veromenetysten korvaus vuodelta 2010]:[Veromenetysten korvaus vuodelta 2021]])</f>
        <v>55310854.484189622</v>
      </c>
      <c r="Q110" s="405">
        <f>SUM(Verokompensaatiot[[#This Row],[Veromenetysten korvaus vuodelta 2010]:[Veromenetysten korvaus vuodelta 2022]])</f>
        <v>60498841.453352302</v>
      </c>
      <c r="R110" s="427">
        <v>-554861.36763043457</v>
      </c>
      <c r="S110" s="428">
        <f>Verokompensaatiot[[#This Row],[Verokorvaukset vuosilta 2010-2022 yhteensä, €]]+Verokompensaatiot[[#This Row],[Verolykkäysten takaisinperintä vuonna 2022]]</f>
        <v>59943980.085721865</v>
      </c>
    </row>
    <row r="111" spans="1:19" x14ac:dyDescent="0.25">
      <c r="A111" s="406">
        <v>300</v>
      </c>
      <c r="B111" s="13" t="s">
        <v>123</v>
      </c>
      <c r="C111" s="453">
        <v>402441</v>
      </c>
      <c r="D111" s="424">
        <v>120659</v>
      </c>
      <c r="E111" s="424">
        <v>305156.29299167148</v>
      </c>
      <c r="F111" s="424">
        <v>18450.74644536792</v>
      </c>
      <c r="G111" s="424">
        <v>1795.9278249640176</v>
      </c>
      <c r="H111" s="424">
        <v>137432.4563507495</v>
      </c>
      <c r="I111" s="424">
        <v>220951.71960317195</v>
      </c>
      <c r="J111" s="424">
        <v>351056.0725939158</v>
      </c>
      <c r="K111" s="424">
        <v>102632.65252673901</v>
      </c>
      <c r="L111" s="424">
        <v>178955.60971562</v>
      </c>
      <c r="M111" s="424">
        <v>245777.77707706019</v>
      </c>
      <c r="N111" s="424">
        <v>136817.47891971437</v>
      </c>
      <c r="O111" s="424">
        <v>178099.72803824267</v>
      </c>
      <c r="P111" s="404">
        <f>SUM(Verokompensaatiot[[#This Row],[Veromenetysten korvaus vuodelta 2010]:[Veromenetysten korvaus vuodelta 2021]])</f>
        <v>2222126.7340489742</v>
      </c>
      <c r="Q111" s="405">
        <f>SUM(Verokompensaatiot[[#This Row],[Veromenetysten korvaus vuodelta 2010]:[Veromenetysten korvaus vuodelta 2022]])</f>
        <v>2400226.4620872168</v>
      </c>
      <c r="R111" s="427">
        <v>-12761.192137644752</v>
      </c>
      <c r="S111" s="428">
        <f>Verokompensaatiot[[#This Row],[Verokorvaukset vuosilta 2010-2022 yhteensä, €]]+Verokompensaatiot[[#This Row],[Verolykkäysten takaisinperintä vuonna 2022]]</f>
        <v>2387465.2699495722</v>
      </c>
    </row>
    <row r="112" spans="1:19" x14ac:dyDescent="0.25">
      <c r="A112" s="36">
        <v>301</v>
      </c>
      <c r="B112" s="13" t="s">
        <v>124</v>
      </c>
      <c r="C112" s="453">
        <v>2077689</v>
      </c>
      <c r="D112" s="424">
        <v>680804</v>
      </c>
      <c r="E112" s="424">
        <v>1686262.0985350716</v>
      </c>
      <c r="F112" s="424">
        <v>83240.06106929644</v>
      </c>
      <c r="G112" s="424">
        <v>147392.01109430741</v>
      </c>
      <c r="H112" s="424">
        <v>733409.50225792173</v>
      </c>
      <c r="I112" s="424">
        <v>1300647.7488145032</v>
      </c>
      <c r="J112" s="424">
        <v>1980529.4052533626</v>
      </c>
      <c r="K112" s="424">
        <v>582317.83506982622</v>
      </c>
      <c r="L112" s="424">
        <v>1046313.1277298393</v>
      </c>
      <c r="M112" s="424">
        <v>1428875.7360085375</v>
      </c>
      <c r="N112" s="424">
        <v>790397.88292639551</v>
      </c>
      <c r="O112" s="424">
        <v>1012790.0390074677</v>
      </c>
      <c r="P112" s="404">
        <f>SUM(Verokompensaatiot[[#This Row],[Veromenetysten korvaus vuodelta 2010]:[Veromenetysten korvaus vuodelta 2021]])</f>
        <v>12537878.408759061</v>
      </c>
      <c r="Q112" s="405">
        <f>SUM(Verokompensaatiot[[#This Row],[Veromenetysten korvaus vuodelta 2010]:[Veromenetysten korvaus vuodelta 2022]])</f>
        <v>13550668.447766529</v>
      </c>
      <c r="R112" s="427">
        <v>-76578.226224070735</v>
      </c>
      <c r="S112" s="428">
        <f>Verokompensaatiot[[#This Row],[Verokorvaukset vuosilta 2010-2022 yhteensä, €]]+Verokompensaatiot[[#This Row],[Verolykkäysten takaisinperintä vuonna 2022]]</f>
        <v>13474090.221542459</v>
      </c>
    </row>
    <row r="113" spans="1:19" x14ac:dyDescent="0.25">
      <c r="A113" s="36">
        <v>304</v>
      </c>
      <c r="B113" s="13" t="s">
        <v>125</v>
      </c>
      <c r="C113" s="453">
        <v>85842</v>
      </c>
      <c r="D113" s="424">
        <v>32620</v>
      </c>
      <c r="E113" s="424">
        <v>75487.329943168224</v>
      </c>
      <c r="F113" s="424">
        <v>4273.1891553568776</v>
      </c>
      <c r="G113" s="424">
        <v>8143.4788131841997</v>
      </c>
      <c r="H113" s="424">
        <v>29434.574132182515</v>
      </c>
      <c r="I113" s="424">
        <v>45615.810298082986</v>
      </c>
      <c r="J113" s="424">
        <v>79648.678302925182</v>
      </c>
      <c r="K113" s="424">
        <v>28605.933380118007</v>
      </c>
      <c r="L113" s="424">
        <v>43665.685961733012</v>
      </c>
      <c r="M113" s="424">
        <v>53307.657033444571</v>
      </c>
      <c r="N113" s="424">
        <v>33698.084041973554</v>
      </c>
      <c r="O113" s="424">
        <v>43877.770684151023</v>
      </c>
      <c r="P113" s="404">
        <f>SUM(Verokompensaatiot[[#This Row],[Veromenetysten korvaus vuodelta 2010]:[Veromenetysten korvaus vuodelta 2021]])</f>
        <v>520342.42106216907</v>
      </c>
      <c r="Q113" s="405">
        <f>SUM(Verokompensaatiot[[#This Row],[Veromenetysten korvaus vuodelta 2010]:[Veromenetysten korvaus vuodelta 2022]])</f>
        <v>564220.19174632011</v>
      </c>
      <c r="R113" s="427">
        <v>-5078.2579393749193</v>
      </c>
      <c r="S113" s="428">
        <f>Verokompensaatiot[[#This Row],[Verokorvaukset vuosilta 2010-2022 yhteensä, €]]+Verokompensaatiot[[#This Row],[Verolykkäysten takaisinperintä vuonna 2022]]</f>
        <v>559141.93380694522</v>
      </c>
    </row>
    <row r="114" spans="1:19" x14ac:dyDescent="0.25">
      <c r="A114" s="36">
        <v>305</v>
      </c>
      <c r="B114" s="13" t="s">
        <v>126</v>
      </c>
      <c r="C114" s="453">
        <v>1313963</v>
      </c>
      <c r="D114" s="424">
        <v>435634</v>
      </c>
      <c r="E114" s="424">
        <v>1098414.4865117071</v>
      </c>
      <c r="F114" s="424">
        <v>52714.551751714826</v>
      </c>
      <c r="G114" s="424">
        <v>141116.00218029704</v>
      </c>
      <c r="H114" s="424">
        <v>546955.32508172083</v>
      </c>
      <c r="I114" s="424">
        <v>838660.79325437604</v>
      </c>
      <c r="J114" s="424">
        <v>1266459.4287688755</v>
      </c>
      <c r="K114" s="424">
        <v>388094.82597514911</v>
      </c>
      <c r="L114" s="424">
        <v>695696.60555438756</v>
      </c>
      <c r="M114" s="424">
        <v>928099.37177820492</v>
      </c>
      <c r="N114" s="424">
        <v>537144.29740270332</v>
      </c>
      <c r="O114" s="424">
        <v>680309.71888562234</v>
      </c>
      <c r="P114" s="404">
        <f>SUM(Verokompensaatiot[[#This Row],[Veromenetysten korvaus vuodelta 2010]:[Veromenetysten korvaus vuodelta 2021]])</f>
        <v>8242952.6882591369</v>
      </c>
      <c r="Q114" s="405">
        <f>SUM(Verokompensaatiot[[#This Row],[Veromenetysten korvaus vuodelta 2010]:[Veromenetysten korvaus vuodelta 2022]])</f>
        <v>8923262.4071447589</v>
      </c>
      <c r="R114" s="427">
        <v>-61328.486047328464</v>
      </c>
      <c r="S114" s="428">
        <f>Verokompensaatiot[[#This Row],[Verokorvaukset vuosilta 2010-2022 yhteensä, €]]+Verokompensaatiot[[#This Row],[Verolykkäysten takaisinperintä vuonna 2022]]</f>
        <v>8861933.9210974295</v>
      </c>
    </row>
    <row r="115" spans="1:19" x14ac:dyDescent="0.25">
      <c r="A115" s="36">
        <v>309</v>
      </c>
      <c r="B115" s="13" t="s">
        <v>127</v>
      </c>
      <c r="C115" s="453">
        <v>623638</v>
      </c>
      <c r="D115" s="424">
        <v>194928</v>
      </c>
      <c r="E115" s="424">
        <v>495129.10660122888</v>
      </c>
      <c r="F115" s="424">
        <v>27465.201518653055</v>
      </c>
      <c r="G115" s="424">
        <v>76620.883990547198</v>
      </c>
      <c r="H115" s="424">
        <v>277622.93648706295</v>
      </c>
      <c r="I115" s="424">
        <v>355298.14676291012</v>
      </c>
      <c r="J115" s="424">
        <v>580213.74052740051</v>
      </c>
      <c r="K115" s="424">
        <v>153037.84529078787</v>
      </c>
      <c r="L115" s="424">
        <v>309166.59218559414</v>
      </c>
      <c r="M115" s="424">
        <v>401612.80523659417</v>
      </c>
      <c r="N115" s="424">
        <v>224444.27740723413</v>
      </c>
      <c r="O115" s="424">
        <v>317224.3474214208</v>
      </c>
      <c r="P115" s="404">
        <f>SUM(Verokompensaatiot[[#This Row],[Veromenetysten korvaus vuodelta 2010]:[Veromenetysten korvaus vuodelta 2021]])</f>
        <v>3719177.5360080129</v>
      </c>
      <c r="Q115" s="405">
        <f>SUM(Verokompensaatiot[[#This Row],[Veromenetysten korvaus vuodelta 2010]:[Veromenetysten korvaus vuodelta 2022]])</f>
        <v>4036401.8834294337</v>
      </c>
      <c r="R115" s="427">
        <v>-25602.74301467156</v>
      </c>
      <c r="S115" s="428">
        <f>Verokompensaatiot[[#This Row],[Verokorvaukset vuosilta 2010-2022 yhteensä, €]]+Verokompensaatiot[[#This Row],[Verolykkäysten takaisinperintä vuonna 2022]]</f>
        <v>4010799.1404147623</v>
      </c>
    </row>
    <row r="116" spans="1:19" x14ac:dyDescent="0.25">
      <c r="A116" s="36">
        <v>312</v>
      </c>
      <c r="B116" s="13" t="s">
        <v>128</v>
      </c>
      <c r="C116" s="453">
        <v>144901</v>
      </c>
      <c r="D116" s="424">
        <v>45985</v>
      </c>
      <c r="E116" s="424">
        <v>129179.66506163221</v>
      </c>
      <c r="F116" s="424">
        <v>6978.7757563079076</v>
      </c>
      <c r="G116" s="424">
        <v>17248.587342765153</v>
      </c>
      <c r="H116" s="424">
        <v>61124.315563230717</v>
      </c>
      <c r="I116" s="424">
        <v>69743.672955669972</v>
      </c>
      <c r="J116" s="424">
        <v>130961.70997997127</v>
      </c>
      <c r="K116" s="424">
        <v>33993.843416983786</v>
      </c>
      <c r="L116" s="424">
        <v>69898.033972014266</v>
      </c>
      <c r="M116" s="424">
        <v>90282.750615545679</v>
      </c>
      <c r="N116" s="424">
        <v>52029.590349817961</v>
      </c>
      <c r="O116" s="424">
        <v>71470.132618189324</v>
      </c>
      <c r="P116" s="404">
        <f>SUM(Verokompensaatiot[[#This Row],[Veromenetysten korvaus vuodelta 2010]:[Veromenetysten korvaus vuodelta 2021]])</f>
        <v>852326.94501393894</v>
      </c>
      <c r="Q116" s="405">
        <f>SUM(Verokompensaatiot[[#This Row],[Veromenetysten korvaus vuodelta 2010]:[Veromenetysten korvaus vuodelta 2022]])</f>
        <v>923797.07763212826</v>
      </c>
      <c r="R116" s="427">
        <v>-5387.8962208402963</v>
      </c>
      <c r="S116" s="428">
        <f>Verokompensaatiot[[#This Row],[Verokorvaukset vuosilta 2010-2022 yhteensä, €]]+Verokompensaatiot[[#This Row],[Verolykkäysten takaisinperintä vuonna 2022]]</f>
        <v>918409.18141128798</v>
      </c>
    </row>
    <row r="117" spans="1:19" x14ac:dyDescent="0.25">
      <c r="A117" s="36">
        <v>316</v>
      </c>
      <c r="B117" s="13" t="s">
        <v>129</v>
      </c>
      <c r="C117" s="453">
        <v>389680</v>
      </c>
      <c r="D117" s="424">
        <v>123884</v>
      </c>
      <c r="E117" s="424">
        <v>273763.61576453398</v>
      </c>
      <c r="F117" s="424">
        <v>13590.197081574734</v>
      </c>
      <c r="G117" s="424">
        <v>61909.680832856684</v>
      </c>
      <c r="H117" s="424">
        <v>128987.01462709896</v>
      </c>
      <c r="I117" s="424">
        <v>247071.45361683314</v>
      </c>
      <c r="J117" s="424">
        <v>415674.04633404157</v>
      </c>
      <c r="K117" s="424">
        <v>112439.5435973581</v>
      </c>
      <c r="L117" s="424">
        <v>194656.08423247086</v>
      </c>
      <c r="M117" s="424">
        <v>267585.24522862566</v>
      </c>
      <c r="N117" s="424">
        <v>156440.36653986745</v>
      </c>
      <c r="O117" s="424">
        <v>203465.21326546432</v>
      </c>
      <c r="P117" s="404">
        <f>SUM(Verokompensaatiot[[#This Row],[Veromenetysten korvaus vuodelta 2010]:[Veromenetysten korvaus vuodelta 2021]])</f>
        <v>2385681.2478552614</v>
      </c>
      <c r="Q117" s="405">
        <f>SUM(Verokompensaatiot[[#This Row],[Veromenetysten korvaus vuodelta 2010]:[Veromenetysten korvaus vuodelta 2022]])</f>
        <v>2589146.4611207256</v>
      </c>
      <c r="R117" s="427">
        <v>-19174.182876316678</v>
      </c>
      <c r="S117" s="428">
        <f>Verokompensaatiot[[#This Row],[Verokorvaukset vuosilta 2010-2022 yhteensä, €]]+Verokompensaatiot[[#This Row],[Verolykkäysten takaisinperintä vuonna 2022]]</f>
        <v>2569972.2782444088</v>
      </c>
    </row>
    <row r="118" spans="1:19" x14ac:dyDescent="0.25">
      <c r="A118" s="36">
        <v>317</v>
      </c>
      <c r="B118" s="13" t="s">
        <v>130</v>
      </c>
      <c r="C118" s="453">
        <v>296680</v>
      </c>
      <c r="D118" s="424">
        <v>93301</v>
      </c>
      <c r="E118" s="424">
        <v>241156.9708270324</v>
      </c>
      <c r="F118" s="424">
        <v>12942.928733045273</v>
      </c>
      <c r="G118" s="424">
        <v>34878.62628951513</v>
      </c>
      <c r="H118" s="424">
        <v>119431.05590188224</v>
      </c>
      <c r="I118" s="424">
        <v>172131.00315916064</v>
      </c>
      <c r="J118" s="424">
        <v>235013.86050171551</v>
      </c>
      <c r="K118" s="424">
        <v>78449.331645717946</v>
      </c>
      <c r="L118" s="424">
        <v>136398.27916938005</v>
      </c>
      <c r="M118" s="424">
        <v>188629.82254182707</v>
      </c>
      <c r="N118" s="424">
        <v>103257.26256105775</v>
      </c>
      <c r="O118" s="424">
        <v>133012.76939863051</v>
      </c>
      <c r="P118" s="404">
        <f>SUM(Verokompensaatiot[[#This Row],[Veromenetysten korvaus vuodelta 2010]:[Veromenetysten korvaus vuodelta 2021]])</f>
        <v>1712270.1413303337</v>
      </c>
      <c r="Q118" s="405">
        <f>SUM(Verokompensaatiot[[#This Row],[Veromenetysten korvaus vuodelta 2010]:[Veromenetysten korvaus vuodelta 2022]])</f>
        <v>1845282.9107289643</v>
      </c>
      <c r="R118" s="427">
        <v>-8445.3832631139248</v>
      </c>
      <c r="S118" s="428">
        <f>Verokompensaatiot[[#This Row],[Verokorvaukset vuosilta 2010-2022 yhteensä, €]]+Verokompensaatiot[[#This Row],[Verolykkäysten takaisinperintä vuonna 2022]]</f>
        <v>1836837.5274658503</v>
      </c>
    </row>
    <row r="119" spans="1:19" x14ac:dyDescent="0.25">
      <c r="A119" s="36">
        <v>320</v>
      </c>
      <c r="B119" s="13" t="s">
        <v>131</v>
      </c>
      <c r="C119" s="453">
        <v>624747</v>
      </c>
      <c r="D119" s="424">
        <v>198738</v>
      </c>
      <c r="E119" s="424">
        <v>550889.87076203129</v>
      </c>
      <c r="F119" s="424">
        <v>29937.856057301051</v>
      </c>
      <c r="G119" s="424">
        <v>97572.5961422533</v>
      </c>
      <c r="H119" s="424">
        <v>274827.84891011514</v>
      </c>
      <c r="I119" s="424">
        <v>359242.98619109433</v>
      </c>
      <c r="J119" s="424">
        <v>642421.55214444455</v>
      </c>
      <c r="K119" s="424">
        <v>183262.99810995691</v>
      </c>
      <c r="L119" s="424">
        <v>335096.77977004676</v>
      </c>
      <c r="M119" s="424">
        <v>420631.1405987296</v>
      </c>
      <c r="N119" s="424">
        <v>240691.98056754092</v>
      </c>
      <c r="O119" s="424">
        <v>336935.23932549125</v>
      </c>
      <c r="P119" s="404">
        <f>SUM(Verokompensaatiot[[#This Row],[Veromenetysten korvaus vuodelta 2010]:[Veromenetysten korvaus vuodelta 2021]])</f>
        <v>3958060.6092535141</v>
      </c>
      <c r="Q119" s="405">
        <f>SUM(Verokompensaatiot[[#This Row],[Veromenetysten korvaus vuodelta 2010]:[Veromenetysten korvaus vuodelta 2022]])</f>
        <v>4294995.8485790053</v>
      </c>
      <c r="R119" s="427">
        <v>-35447.576816166562</v>
      </c>
      <c r="S119" s="428">
        <f>Verokompensaatiot[[#This Row],[Verokorvaukset vuosilta 2010-2022 yhteensä, €]]+Verokompensaatiot[[#This Row],[Verolykkäysten takaisinperintä vuonna 2022]]</f>
        <v>4259548.2717628386</v>
      </c>
    </row>
    <row r="120" spans="1:19" x14ac:dyDescent="0.25">
      <c r="A120" s="36">
        <v>322</v>
      </c>
      <c r="B120" s="13" t="s">
        <v>132</v>
      </c>
      <c r="C120" s="453">
        <v>618448</v>
      </c>
      <c r="D120" s="424">
        <v>210429</v>
      </c>
      <c r="E120" s="424">
        <v>506104.77098058606</v>
      </c>
      <c r="F120" s="424">
        <v>23784.463471682662</v>
      </c>
      <c r="G120" s="424">
        <v>39674.238062388489</v>
      </c>
      <c r="H120" s="424">
        <v>215753.55380291198</v>
      </c>
      <c r="I120" s="424">
        <v>259976.03473993632</v>
      </c>
      <c r="J120" s="424">
        <v>608328.94764582033</v>
      </c>
      <c r="K120" s="424">
        <v>197346.34516923071</v>
      </c>
      <c r="L120" s="424">
        <v>324896.34520874429</v>
      </c>
      <c r="M120" s="424">
        <v>410485.27131033037</v>
      </c>
      <c r="N120" s="424">
        <v>240625.25481357274</v>
      </c>
      <c r="O120" s="424">
        <v>311862.07326558983</v>
      </c>
      <c r="P120" s="404">
        <f>SUM(Verokompensaatiot[[#This Row],[Veromenetysten korvaus vuodelta 2010]:[Veromenetysten korvaus vuodelta 2021]])</f>
        <v>3655852.225205204</v>
      </c>
      <c r="Q120" s="405">
        <f>SUM(Verokompensaatiot[[#This Row],[Veromenetysten korvaus vuodelta 2010]:[Veromenetysten korvaus vuodelta 2022]])</f>
        <v>3967714.2984707938</v>
      </c>
      <c r="R120" s="427">
        <v>-27464.980270145083</v>
      </c>
      <c r="S120" s="428">
        <f>Verokompensaatiot[[#This Row],[Verokorvaukset vuosilta 2010-2022 yhteensä, €]]+Verokompensaatiot[[#This Row],[Verolykkäysten takaisinperintä vuonna 2022]]</f>
        <v>3940249.3182006488</v>
      </c>
    </row>
    <row r="121" spans="1:19" x14ac:dyDescent="0.25">
      <c r="A121" s="36">
        <v>398</v>
      </c>
      <c r="B121" s="13" t="s">
        <v>133</v>
      </c>
      <c r="C121" s="453">
        <v>8053889</v>
      </c>
      <c r="D121" s="424">
        <v>2744547</v>
      </c>
      <c r="E121" s="424">
        <v>6470503.7430433687</v>
      </c>
      <c r="F121" s="424">
        <v>262175.49585462728</v>
      </c>
      <c r="G121" s="424">
        <v>117375.99346749118</v>
      </c>
      <c r="H121" s="424">
        <v>3024360.3881341554</v>
      </c>
      <c r="I121" s="424">
        <v>5639445.0988301244</v>
      </c>
      <c r="J121" s="424">
        <v>8570366.7796735</v>
      </c>
      <c r="K121" s="424">
        <v>2792435.931143376</v>
      </c>
      <c r="L121" s="424">
        <v>4955703.4512135433</v>
      </c>
      <c r="M121" s="424">
        <v>6448426.1231816737</v>
      </c>
      <c r="N121" s="424">
        <v>3859549.9066037489</v>
      </c>
      <c r="O121" s="424">
        <v>4987687.8746853825</v>
      </c>
      <c r="P121" s="404">
        <f>SUM(Verokompensaatiot[[#This Row],[Veromenetysten korvaus vuodelta 2010]:[Veromenetysten korvaus vuodelta 2021]])</f>
        <v>52938778.911145605</v>
      </c>
      <c r="Q121" s="405">
        <f>SUM(Verokompensaatiot[[#This Row],[Veromenetysten korvaus vuodelta 2010]:[Veromenetysten korvaus vuodelta 2022]])</f>
        <v>57926466.785830989</v>
      </c>
      <c r="R121" s="427">
        <v>-575030.25603700359</v>
      </c>
      <c r="S121" s="428">
        <f>Verokompensaatiot[[#This Row],[Verokorvaukset vuosilta 2010-2022 yhteensä, €]]+Verokompensaatiot[[#This Row],[Verolykkäysten takaisinperintä vuonna 2022]]</f>
        <v>57351436.529793985</v>
      </c>
    </row>
    <row r="122" spans="1:19" x14ac:dyDescent="0.25">
      <c r="A122" s="36">
        <v>399</v>
      </c>
      <c r="B122" s="13" t="s">
        <v>134</v>
      </c>
      <c r="C122" s="453">
        <v>630442</v>
      </c>
      <c r="D122" s="424">
        <v>196494</v>
      </c>
      <c r="E122" s="424">
        <v>488277.61159213737</v>
      </c>
      <c r="F122" s="424">
        <v>13438.707080138607</v>
      </c>
      <c r="G122" s="424">
        <v>56865.719571891517</v>
      </c>
      <c r="H122" s="424">
        <v>183097.91458002324</v>
      </c>
      <c r="I122" s="424">
        <v>402271.60290042392</v>
      </c>
      <c r="J122" s="424">
        <v>650793.64443367044</v>
      </c>
      <c r="K122" s="424">
        <v>171958.51660430492</v>
      </c>
      <c r="L122" s="424">
        <v>332204.5728419575</v>
      </c>
      <c r="M122" s="424">
        <v>434540.94731835771</v>
      </c>
      <c r="N122" s="424">
        <v>262891.72609692113</v>
      </c>
      <c r="O122" s="424">
        <v>328350.06257663132</v>
      </c>
      <c r="P122" s="404">
        <f>SUM(Verokompensaatiot[[#This Row],[Veromenetysten korvaus vuodelta 2010]:[Veromenetysten korvaus vuodelta 2021]])</f>
        <v>3823276.9630198264</v>
      </c>
      <c r="Q122" s="405">
        <f>SUM(Verokompensaatiot[[#This Row],[Veromenetysten korvaus vuodelta 2010]:[Veromenetysten korvaus vuodelta 2022]])</f>
        <v>4151627.0255964575</v>
      </c>
      <c r="R122" s="427">
        <v>-37085.7561082623</v>
      </c>
      <c r="S122" s="428">
        <f>Verokompensaatiot[[#This Row],[Verokorvaukset vuosilta 2010-2022 yhteensä, €]]+Verokompensaatiot[[#This Row],[Verolykkäysten takaisinperintä vuonna 2022]]</f>
        <v>4114541.2694881954</v>
      </c>
    </row>
    <row r="123" spans="1:19" x14ac:dyDescent="0.25">
      <c r="A123" s="36">
        <v>400</v>
      </c>
      <c r="B123" s="13" t="s">
        <v>135</v>
      </c>
      <c r="C123" s="453">
        <v>739591</v>
      </c>
      <c r="D123" s="424">
        <v>245424</v>
      </c>
      <c r="E123" s="424">
        <v>599915.16302027856</v>
      </c>
      <c r="F123" s="424">
        <v>28362.250534183589</v>
      </c>
      <c r="G123" s="424">
        <v>66734.710210224977</v>
      </c>
      <c r="H123" s="424">
        <v>271181.82292428904</v>
      </c>
      <c r="I123" s="424">
        <v>489938.90179089195</v>
      </c>
      <c r="J123" s="424">
        <v>793644.9780317354</v>
      </c>
      <c r="K123" s="424">
        <v>232345.14997021123</v>
      </c>
      <c r="L123" s="424">
        <v>403381.89974042116</v>
      </c>
      <c r="M123" s="424">
        <v>551483.99093799328</v>
      </c>
      <c r="N123" s="424">
        <v>343548.02898840891</v>
      </c>
      <c r="O123" s="424">
        <v>427108.07584912662</v>
      </c>
      <c r="P123" s="404">
        <f>SUM(Verokompensaatiot[[#This Row],[Veromenetysten korvaus vuodelta 2010]:[Veromenetysten korvaus vuodelta 2021]])</f>
        <v>4765551.8961486379</v>
      </c>
      <c r="Q123" s="405">
        <f>SUM(Verokompensaatiot[[#This Row],[Veromenetysten korvaus vuodelta 2010]:[Veromenetysten korvaus vuodelta 2022]])</f>
        <v>5192659.9719977649</v>
      </c>
      <c r="R123" s="427">
        <v>-35253.070541890273</v>
      </c>
      <c r="S123" s="428">
        <f>Verokompensaatiot[[#This Row],[Verokorvaukset vuosilta 2010-2022 yhteensä, €]]+Verokompensaatiot[[#This Row],[Verolykkäysten takaisinperintä vuonna 2022]]</f>
        <v>5157406.9014558746</v>
      </c>
    </row>
    <row r="124" spans="1:19" x14ac:dyDescent="0.25">
      <c r="A124" s="36">
        <v>402</v>
      </c>
      <c r="B124" s="13" t="s">
        <v>136</v>
      </c>
      <c r="C124" s="453">
        <v>958412</v>
      </c>
      <c r="D124" s="424">
        <v>288726</v>
      </c>
      <c r="E124" s="424">
        <v>687361.07363778411</v>
      </c>
      <c r="F124" s="424">
        <v>29107.534124884838</v>
      </c>
      <c r="G124" s="424">
        <v>88418.254182641511</v>
      </c>
      <c r="H124" s="424">
        <v>332831.15187680483</v>
      </c>
      <c r="I124" s="424">
        <v>530175.95071211283</v>
      </c>
      <c r="J124" s="424">
        <v>829064.53109672817</v>
      </c>
      <c r="K124" s="424">
        <v>247037.21744427693</v>
      </c>
      <c r="L124" s="424">
        <v>448973.02594657306</v>
      </c>
      <c r="M124" s="424">
        <v>636059.39353613171</v>
      </c>
      <c r="N124" s="424">
        <v>350457.2032952205</v>
      </c>
      <c r="O124" s="424">
        <v>443870.63878335326</v>
      </c>
      <c r="P124" s="404">
        <f>SUM(Verokompensaatiot[[#This Row],[Veromenetysten korvaus vuodelta 2010]:[Veromenetysten korvaus vuodelta 2021]])</f>
        <v>5426623.3358531585</v>
      </c>
      <c r="Q124" s="405">
        <f>SUM(Verokompensaatiot[[#This Row],[Veromenetysten korvaus vuodelta 2010]:[Veromenetysten korvaus vuodelta 2022]])</f>
        <v>5870493.9746365119</v>
      </c>
      <c r="R124" s="427">
        <v>-36043.541520663777</v>
      </c>
      <c r="S124" s="428">
        <f>Verokompensaatiot[[#This Row],[Verokorvaukset vuosilta 2010-2022 yhteensä, €]]+Verokompensaatiot[[#This Row],[Verolykkäysten takaisinperintä vuonna 2022]]</f>
        <v>5834450.4331158483</v>
      </c>
    </row>
    <row r="125" spans="1:19" x14ac:dyDescent="0.25">
      <c r="A125" s="36">
        <v>403</v>
      </c>
      <c r="B125" s="13" t="s">
        <v>137</v>
      </c>
      <c r="C125" s="453">
        <v>344633</v>
      </c>
      <c r="D125" s="424">
        <v>101443</v>
      </c>
      <c r="E125" s="424">
        <v>292774.96621069574</v>
      </c>
      <c r="F125" s="424">
        <v>17263.521425798896</v>
      </c>
      <c r="G125" s="424">
        <v>43252.75609648673</v>
      </c>
      <c r="H125" s="424">
        <v>132095.14889464315</v>
      </c>
      <c r="I125" s="424">
        <v>189115.0652921132</v>
      </c>
      <c r="J125" s="424">
        <v>300305.97934636351</v>
      </c>
      <c r="K125" s="424">
        <v>92165.833590875278</v>
      </c>
      <c r="L125" s="424">
        <v>155718.07021177432</v>
      </c>
      <c r="M125" s="424">
        <v>210110.42957606629</v>
      </c>
      <c r="N125" s="424">
        <v>114076.3068294636</v>
      </c>
      <c r="O125" s="424">
        <v>151653.75662643721</v>
      </c>
      <c r="P125" s="404">
        <f>SUM(Verokompensaatiot[[#This Row],[Veromenetysten korvaus vuodelta 2010]:[Veromenetysten korvaus vuodelta 2021]])</f>
        <v>1992954.0774742807</v>
      </c>
      <c r="Q125" s="405">
        <f>SUM(Verokompensaatiot[[#This Row],[Veromenetysten korvaus vuodelta 2010]:[Veromenetysten korvaus vuodelta 2022]])</f>
        <v>2144607.8341007181</v>
      </c>
      <c r="R125" s="427">
        <v>-11181.25592882268</v>
      </c>
      <c r="S125" s="428">
        <f>Verokompensaatiot[[#This Row],[Verokorvaukset vuosilta 2010-2022 yhteensä, €]]+Verokompensaatiot[[#This Row],[Verolykkäysten takaisinperintä vuonna 2022]]</f>
        <v>2133426.5781718954</v>
      </c>
    </row>
    <row r="126" spans="1:19" x14ac:dyDescent="0.25">
      <c r="A126" s="36">
        <v>405</v>
      </c>
      <c r="B126" s="13" t="s">
        <v>138</v>
      </c>
      <c r="C126" s="453">
        <v>5098431</v>
      </c>
      <c r="D126" s="424">
        <v>1727824</v>
      </c>
      <c r="E126" s="424">
        <v>4014176.8117610975</v>
      </c>
      <c r="F126" s="424">
        <v>165037.33740353709</v>
      </c>
      <c r="G126" s="424">
        <v>403872.25324905419</v>
      </c>
      <c r="H126" s="424">
        <v>1978357.3557773354</v>
      </c>
      <c r="I126" s="424">
        <v>3604287.8033408341</v>
      </c>
      <c r="J126" s="424">
        <v>5400271.8362803282</v>
      </c>
      <c r="K126" s="424">
        <v>1799754.4576979543</v>
      </c>
      <c r="L126" s="424">
        <v>3080522.5380868055</v>
      </c>
      <c r="M126" s="424">
        <v>3906566.6862919768</v>
      </c>
      <c r="N126" s="424">
        <v>2440255.3923524325</v>
      </c>
      <c r="O126" s="424">
        <v>3163301.0377786858</v>
      </c>
      <c r="P126" s="404">
        <f>SUM(Verokompensaatiot[[#This Row],[Veromenetysten korvaus vuodelta 2010]:[Veromenetysten korvaus vuodelta 2021]])</f>
        <v>33619357.472241357</v>
      </c>
      <c r="Q126" s="405">
        <f>SUM(Verokompensaatiot[[#This Row],[Veromenetysten korvaus vuodelta 2010]:[Veromenetysten korvaus vuodelta 2022]])</f>
        <v>36782658.51002004</v>
      </c>
      <c r="R126" s="427">
        <v>-353593.80825109367</v>
      </c>
      <c r="S126" s="428">
        <f>Verokompensaatiot[[#This Row],[Verokorvaukset vuosilta 2010-2022 yhteensä, €]]+Verokompensaatiot[[#This Row],[Verolykkäysten takaisinperintä vuonna 2022]]</f>
        <v>36429064.70176895</v>
      </c>
    </row>
    <row r="127" spans="1:19" x14ac:dyDescent="0.25">
      <c r="A127" s="36">
        <v>407</v>
      </c>
      <c r="B127" s="13" t="s">
        <v>139</v>
      </c>
      <c r="C127" s="453">
        <v>266070</v>
      </c>
      <c r="D127" s="424">
        <v>86843</v>
      </c>
      <c r="E127" s="424">
        <v>215737.08744909434</v>
      </c>
      <c r="F127" s="424">
        <v>10073.129408609553</v>
      </c>
      <c r="G127" s="424">
        <v>43753.060374109133</v>
      </c>
      <c r="H127" s="424">
        <v>86084.274449258723</v>
      </c>
      <c r="I127" s="424">
        <v>157534.16499683561</v>
      </c>
      <c r="J127" s="424">
        <v>288427.13641734491</v>
      </c>
      <c r="K127" s="424">
        <v>80419.069269676475</v>
      </c>
      <c r="L127" s="424">
        <v>136460.93930966299</v>
      </c>
      <c r="M127" s="424">
        <v>183935.80408534728</v>
      </c>
      <c r="N127" s="424">
        <v>105383.38737483059</v>
      </c>
      <c r="O127" s="424">
        <v>132627.7652470094</v>
      </c>
      <c r="P127" s="404">
        <f>SUM(Verokompensaatiot[[#This Row],[Veromenetysten korvaus vuodelta 2010]:[Veromenetysten korvaus vuodelta 2021]])</f>
        <v>1660721.0531347694</v>
      </c>
      <c r="Q127" s="405">
        <f>SUM(Verokompensaatiot[[#This Row],[Veromenetysten korvaus vuodelta 2010]:[Veromenetysten korvaus vuodelta 2022]])</f>
        <v>1793348.8183817789</v>
      </c>
      <c r="R127" s="427">
        <v>-10281.887403429595</v>
      </c>
      <c r="S127" s="428">
        <f>Verokompensaatiot[[#This Row],[Verokorvaukset vuosilta 2010-2022 yhteensä, €]]+Verokompensaatiot[[#This Row],[Verolykkäysten takaisinperintä vuonna 2022]]</f>
        <v>1783066.9309783494</v>
      </c>
    </row>
    <row r="128" spans="1:19" x14ac:dyDescent="0.25">
      <c r="A128" s="36">
        <v>408</v>
      </c>
      <c r="B128" s="13" t="s">
        <v>140</v>
      </c>
      <c r="C128" s="453">
        <v>1158445</v>
      </c>
      <c r="D128" s="424">
        <v>386915</v>
      </c>
      <c r="E128" s="424">
        <v>964292.59465748887</v>
      </c>
      <c r="F128" s="424">
        <v>40385.642318928454</v>
      </c>
      <c r="G128" s="424">
        <v>123093.3811491682</v>
      </c>
      <c r="H128" s="424">
        <v>419128.21563631925</v>
      </c>
      <c r="I128" s="424">
        <v>779181.72149064229</v>
      </c>
      <c r="J128" s="424">
        <v>1226683.438706409</v>
      </c>
      <c r="K128" s="424">
        <v>340504.40546555363</v>
      </c>
      <c r="L128" s="424">
        <v>640987.21071604337</v>
      </c>
      <c r="M128" s="424">
        <v>858364.1379680133</v>
      </c>
      <c r="N128" s="424">
        <v>495348.96301279042</v>
      </c>
      <c r="O128" s="424">
        <v>617542.4568529852</v>
      </c>
      <c r="P128" s="404">
        <f>SUM(Verokompensaatiot[[#This Row],[Veromenetysten korvaus vuodelta 2010]:[Veromenetysten korvaus vuodelta 2021]])</f>
        <v>7433329.711121357</v>
      </c>
      <c r="Q128" s="405">
        <f>SUM(Verokompensaatiot[[#This Row],[Veromenetysten korvaus vuodelta 2010]:[Veromenetysten korvaus vuodelta 2022]])</f>
        <v>8050872.1679743426</v>
      </c>
      <c r="R128" s="427">
        <v>-59045.653777652842</v>
      </c>
      <c r="S128" s="428">
        <f>Verokompensaatiot[[#This Row],[Verokorvaukset vuosilta 2010-2022 yhteensä, €]]+Verokompensaatiot[[#This Row],[Verolykkäysten takaisinperintä vuonna 2022]]</f>
        <v>7991826.5141966902</v>
      </c>
    </row>
    <row r="129" spans="1:19" x14ac:dyDescent="0.25">
      <c r="A129" s="36">
        <v>410</v>
      </c>
      <c r="B129" s="13" t="s">
        <v>141</v>
      </c>
      <c r="C129" s="453">
        <v>1303995</v>
      </c>
      <c r="D129" s="424">
        <v>416357</v>
      </c>
      <c r="E129" s="424">
        <v>855099.59973532311</v>
      </c>
      <c r="F129" s="424">
        <v>20238.895043797431</v>
      </c>
      <c r="G129" s="424">
        <v>20659.495845095145</v>
      </c>
      <c r="H129" s="424">
        <v>443704.67546912801</v>
      </c>
      <c r="I129" s="424">
        <v>862823.33421523066</v>
      </c>
      <c r="J129" s="424">
        <v>1423658.3558661467</v>
      </c>
      <c r="K129" s="424">
        <v>329080.52114859771</v>
      </c>
      <c r="L129" s="424">
        <v>707053.80691465898</v>
      </c>
      <c r="M129" s="424">
        <v>878122.61911998317</v>
      </c>
      <c r="N129" s="424">
        <v>572510.26800445758</v>
      </c>
      <c r="O129" s="424">
        <v>736971.00862297392</v>
      </c>
      <c r="P129" s="404">
        <f>SUM(Verokompensaatiot[[#This Row],[Veromenetysten korvaus vuodelta 2010]:[Veromenetysten korvaus vuodelta 2021]])</f>
        <v>7833303.5713624191</v>
      </c>
      <c r="Q129" s="405">
        <f>SUM(Verokompensaatiot[[#This Row],[Veromenetysten korvaus vuodelta 2010]:[Veromenetysten korvaus vuodelta 2022]])</f>
        <v>8570274.5799853932</v>
      </c>
      <c r="R129" s="427">
        <v>-82613.936288354336</v>
      </c>
      <c r="S129" s="428">
        <f>Verokompensaatiot[[#This Row],[Verokorvaukset vuosilta 2010-2022 yhteensä, €]]+Verokompensaatiot[[#This Row],[Verolykkäysten takaisinperintä vuonna 2022]]</f>
        <v>8487660.6436970383</v>
      </c>
    </row>
    <row r="130" spans="1:19" x14ac:dyDescent="0.25">
      <c r="A130" s="36">
        <v>416</v>
      </c>
      <c r="B130" s="13" t="s">
        <v>142</v>
      </c>
      <c r="C130" s="453">
        <v>279320</v>
      </c>
      <c r="D130" s="424">
        <v>82236</v>
      </c>
      <c r="E130" s="424">
        <v>190087.50948810115</v>
      </c>
      <c r="F130" s="424">
        <v>5433.9903436895065</v>
      </c>
      <c r="G130" s="424">
        <v>12855.739432420762</v>
      </c>
      <c r="H130" s="424">
        <v>85809.04218262987</v>
      </c>
      <c r="I130" s="424">
        <v>150215.59532392293</v>
      </c>
      <c r="J130" s="424">
        <v>236626.36320856414</v>
      </c>
      <c r="K130" s="424">
        <v>65877.87675757242</v>
      </c>
      <c r="L130" s="424">
        <v>122636.70339636307</v>
      </c>
      <c r="M130" s="424">
        <v>171760.77178995038</v>
      </c>
      <c r="N130" s="424">
        <v>101282.43888344728</v>
      </c>
      <c r="O130" s="424">
        <v>131271.84131162221</v>
      </c>
      <c r="P130" s="404">
        <f>SUM(Verokompensaatiot[[#This Row],[Veromenetysten korvaus vuodelta 2010]:[Veromenetysten korvaus vuodelta 2021]])</f>
        <v>1504142.0308066614</v>
      </c>
      <c r="Q130" s="405">
        <f>SUM(Verokompensaatiot[[#This Row],[Veromenetysten korvaus vuodelta 2010]:[Veromenetysten korvaus vuodelta 2022]])</f>
        <v>1635413.8721182835</v>
      </c>
      <c r="R130" s="427">
        <v>-13210.344685424439</v>
      </c>
      <c r="S130" s="428">
        <f>Verokompensaatiot[[#This Row],[Verokorvaukset vuosilta 2010-2022 yhteensä, €]]+Verokompensaatiot[[#This Row],[Verolykkäysten takaisinperintä vuonna 2022]]</f>
        <v>1622203.5274328592</v>
      </c>
    </row>
    <row r="131" spans="1:19" x14ac:dyDescent="0.25">
      <c r="A131" s="36">
        <v>418</v>
      </c>
      <c r="B131" s="13" t="s">
        <v>143</v>
      </c>
      <c r="C131" s="453">
        <v>1342222</v>
      </c>
      <c r="D131" s="424">
        <v>425216</v>
      </c>
      <c r="E131" s="424">
        <v>845415.06188228237</v>
      </c>
      <c r="F131" s="424">
        <v>8296.3702924914178</v>
      </c>
      <c r="G131" s="424">
        <v>-22793.950664415817</v>
      </c>
      <c r="H131" s="424">
        <v>436658.97893666575</v>
      </c>
      <c r="I131" s="424">
        <v>906480.76205307432</v>
      </c>
      <c r="J131" s="424">
        <v>1500871.9621401401</v>
      </c>
      <c r="K131" s="424">
        <v>378895.34219319944</v>
      </c>
      <c r="L131" s="424">
        <v>753953.55172618153</v>
      </c>
      <c r="M131" s="424">
        <v>931237.01612118457</v>
      </c>
      <c r="N131" s="424">
        <v>627832.10117558273</v>
      </c>
      <c r="O131" s="424">
        <v>793699.75514148572</v>
      </c>
      <c r="P131" s="404">
        <f>SUM(Verokompensaatiot[[#This Row],[Veromenetysten korvaus vuodelta 2010]:[Veromenetysten korvaus vuodelta 2021]])</f>
        <v>8134285.1958563859</v>
      </c>
      <c r="Q131" s="405">
        <f>SUM(Verokompensaatiot[[#This Row],[Veromenetysten korvaus vuodelta 2010]:[Veromenetysten korvaus vuodelta 2022]])</f>
        <v>8927984.9509978723</v>
      </c>
      <c r="R131" s="427">
        <v>-116384.25810655633</v>
      </c>
      <c r="S131" s="428">
        <f>Verokompensaatiot[[#This Row],[Verokorvaukset vuosilta 2010-2022 yhteensä, €]]+Verokompensaatiot[[#This Row],[Verolykkäysten takaisinperintä vuonna 2022]]</f>
        <v>8811600.6928913165</v>
      </c>
    </row>
    <row r="132" spans="1:19" x14ac:dyDescent="0.25">
      <c r="A132" s="36">
        <v>420</v>
      </c>
      <c r="B132" s="40" t="s">
        <v>144</v>
      </c>
      <c r="C132" s="136">
        <v>916807</v>
      </c>
      <c r="D132" s="424">
        <v>274888</v>
      </c>
      <c r="E132" s="424">
        <v>642507.60305360006</v>
      </c>
      <c r="F132" s="424">
        <v>26076.264178597019</v>
      </c>
      <c r="G132" s="424">
        <v>100966.89511105619</v>
      </c>
      <c r="H132" s="424">
        <v>316588.37062268355</v>
      </c>
      <c r="I132" s="424">
        <v>483606.50641529675</v>
      </c>
      <c r="J132" s="424">
        <v>771459.61964288226</v>
      </c>
      <c r="K132" s="424">
        <v>225046.2031277343</v>
      </c>
      <c r="L132" s="424">
        <v>416066.22868548939</v>
      </c>
      <c r="M132" s="424">
        <v>545904.30050564336</v>
      </c>
      <c r="N132" s="424">
        <v>314502.15227749647</v>
      </c>
      <c r="O132" s="424">
        <v>427185.05546003184</v>
      </c>
      <c r="P132" s="404">
        <f>SUM(Verokompensaatiot[[#This Row],[Veromenetysten korvaus vuodelta 2010]:[Veromenetysten korvaus vuodelta 2021]])</f>
        <v>5034419.1436204799</v>
      </c>
      <c r="Q132" s="405">
        <f>SUM(Verokompensaatiot[[#This Row],[Veromenetysten korvaus vuodelta 2010]:[Veromenetysten korvaus vuodelta 2022]])</f>
        <v>5461604.1990805119</v>
      </c>
      <c r="R132" s="427">
        <v>-41271.355256610252</v>
      </c>
      <c r="S132" s="428">
        <f>Verokompensaatiot[[#This Row],[Verokorvaukset vuosilta 2010-2022 yhteensä, €]]+Verokompensaatiot[[#This Row],[Verolykkäysten takaisinperintä vuonna 2022]]</f>
        <v>5420332.8438239014</v>
      </c>
    </row>
    <row r="133" spans="1:19" x14ac:dyDescent="0.25">
      <c r="A133" s="36">
        <v>421</v>
      </c>
      <c r="B133" s="13" t="s">
        <v>145</v>
      </c>
      <c r="C133" s="453">
        <v>87058</v>
      </c>
      <c r="D133" s="424">
        <v>27619</v>
      </c>
      <c r="E133" s="424">
        <v>77405.559725266779</v>
      </c>
      <c r="F133" s="424">
        <v>3950.5922864278295</v>
      </c>
      <c r="G133" s="424">
        <v>13927.977188081828</v>
      </c>
      <c r="H133" s="424">
        <v>33393.642525289819</v>
      </c>
      <c r="I133" s="424">
        <v>41412.724454893098</v>
      </c>
      <c r="J133" s="424">
        <v>78470.138882357875</v>
      </c>
      <c r="K133" s="424">
        <v>23278.636365199982</v>
      </c>
      <c r="L133" s="424">
        <v>41380.884639625365</v>
      </c>
      <c r="M133" s="424">
        <v>58612.481388770488</v>
      </c>
      <c r="N133" s="424">
        <v>28266.975387932522</v>
      </c>
      <c r="O133" s="424">
        <v>35507.91056388343</v>
      </c>
      <c r="P133" s="404">
        <f>SUM(Verokompensaatiot[[#This Row],[Veromenetysten korvaus vuodelta 2010]:[Veromenetysten korvaus vuodelta 2021]])</f>
        <v>514776.61284384556</v>
      </c>
      <c r="Q133" s="405">
        <f>SUM(Verokompensaatiot[[#This Row],[Veromenetysten korvaus vuodelta 2010]:[Veromenetysten korvaus vuodelta 2022]])</f>
        <v>550284.52340772899</v>
      </c>
      <c r="R133" s="427">
        <v>-2627.4075630571115</v>
      </c>
      <c r="S133" s="428">
        <f>Verokompensaatiot[[#This Row],[Verokorvaukset vuosilta 2010-2022 yhteensä, €]]+Verokompensaatiot[[#This Row],[Verolykkäysten takaisinperintä vuonna 2022]]</f>
        <v>547657.11584467185</v>
      </c>
    </row>
    <row r="134" spans="1:19" x14ac:dyDescent="0.25">
      <c r="A134" s="36">
        <v>422</v>
      </c>
      <c r="B134" s="13" t="s">
        <v>146</v>
      </c>
      <c r="C134" s="453">
        <v>1068144</v>
      </c>
      <c r="D134" s="424">
        <v>308816</v>
      </c>
      <c r="E134" s="424">
        <v>830643.17921371618</v>
      </c>
      <c r="F134" s="424">
        <v>50258.222704214997</v>
      </c>
      <c r="G134" s="424">
        <v>160868.26536115995</v>
      </c>
      <c r="H134" s="424">
        <v>477634.48709788191</v>
      </c>
      <c r="I134" s="424">
        <v>576044.78739238111</v>
      </c>
      <c r="J134" s="424">
        <v>990194.30494164641</v>
      </c>
      <c r="K134" s="424">
        <v>262197.11248605064</v>
      </c>
      <c r="L134" s="424">
        <v>511283.10121302592</v>
      </c>
      <c r="M134" s="424">
        <v>647151.11544255272</v>
      </c>
      <c r="N134" s="424">
        <v>369920.0194040598</v>
      </c>
      <c r="O134" s="424">
        <v>528693.77975831181</v>
      </c>
      <c r="P134" s="404">
        <f>SUM(Verokompensaatiot[[#This Row],[Veromenetysten korvaus vuodelta 2010]:[Veromenetysten korvaus vuodelta 2021]])</f>
        <v>6253154.5952566899</v>
      </c>
      <c r="Q134" s="405">
        <f>SUM(Verokompensaatiot[[#This Row],[Veromenetysten korvaus vuodelta 2010]:[Veromenetysten korvaus vuodelta 2022]])</f>
        <v>6781848.3750150017</v>
      </c>
      <c r="R134" s="427">
        <v>-44900.253993046921</v>
      </c>
      <c r="S134" s="428">
        <f>Verokompensaatiot[[#This Row],[Verokorvaukset vuosilta 2010-2022 yhteensä, €]]+Verokompensaatiot[[#This Row],[Verolykkäysten takaisinperintä vuonna 2022]]</f>
        <v>6736948.1210219553</v>
      </c>
    </row>
    <row r="135" spans="1:19" x14ac:dyDescent="0.25">
      <c r="A135" s="36">
        <v>423</v>
      </c>
      <c r="B135" s="13" t="s">
        <v>147</v>
      </c>
      <c r="C135" s="453">
        <v>1240823</v>
      </c>
      <c r="D135" s="424">
        <v>412341</v>
      </c>
      <c r="E135" s="424">
        <v>713439.90128232166</v>
      </c>
      <c r="F135" s="424">
        <v>8667.1804605950256</v>
      </c>
      <c r="G135" s="424">
        <v>-59692.685427677498</v>
      </c>
      <c r="H135" s="424">
        <v>360453.81163362268</v>
      </c>
      <c r="I135" s="424">
        <v>779973.23766218405</v>
      </c>
      <c r="J135" s="424">
        <v>1391968.517984017</v>
      </c>
      <c r="K135" s="424">
        <v>350090.31404010975</v>
      </c>
      <c r="L135" s="424">
        <v>658548.93178500328</v>
      </c>
      <c r="M135" s="424">
        <v>795753.74382946594</v>
      </c>
      <c r="N135" s="424">
        <v>559146.96623078233</v>
      </c>
      <c r="O135" s="424">
        <v>702958.60042789485</v>
      </c>
      <c r="P135" s="404">
        <f>SUM(Verokompensaatiot[[#This Row],[Veromenetysten korvaus vuodelta 2010]:[Veromenetysten korvaus vuodelta 2021]])</f>
        <v>7211513.9194804253</v>
      </c>
      <c r="Q135" s="405">
        <f>SUM(Verokompensaatiot[[#This Row],[Veromenetysten korvaus vuodelta 2010]:[Veromenetysten korvaus vuodelta 2022]])</f>
        <v>7914472.5199083202</v>
      </c>
      <c r="R135" s="427">
        <v>-93450.142330207484</v>
      </c>
      <c r="S135" s="428">
        <f>Verokompensaatiot[[#This Row],[Verokorvaukset vuosilta 2010-2022 yhteensä, €]]+Verokompensaatiot[[#This Row],[Verolykkäysten takaisinperintä vuonna 2022]]</f>
        <v>7821022.3775781123</v>
      </c>
    </row>
    <row r="136" spans="1:19" x14ac:dyDescent="0.25">
      <c r="A136" s="406">
        <v>425</v>
      </c>
      <c r="B136" s="13" t="s">
        <v>148</v>
      </c>
      <c r="C136" s="453">
        <v>593519</v>
      </c>
      <c r="D136" s="424">
        <v>166010</v>
      </c>
      <c r="E136" s="424">
        <v>333043.66964089219</v>
      </c>
      <c r="F136" s="424">
        <v>-639.76875028549762</v>
      </c>
      <c r="G136" s="424">
        <v>-12296.181836887137</v>
      </c>
      <c r="H136" s="424">
        <v>206898.77974201023</v>
      </c>
      <c r="I136" s="424">
        <v>384628.31613368576</v>
      </c>
      <c r="J136" s="424">
        <v>580936.63250783016</v>
      </c>
      <c r="K136" s="424">
        <v>119767.59798885522</v>
      </c>
      <c r="L136" s="424">
        <v>301142.6827639761</v>
      </c>
      <c r="M136" s="424">
        <v>419271.47203865193</v>
      </c>
      <c r="N136" s="424">
        <v>265227.01883729501</v>
      </c>
      <c r="O136" s="424">
        <v>316845.05658069381</v>
      </c>
      <c r="P136" s="404">
        <f>SUM(Verokompensaatiot[[#This Row],[Veromenetysten korvaus vuodelta 2010]:[Veromenetysten korvaus vuodelta 2021]])</f>
        <v>3357509.2190660234</v>
      </c>
      <c r="Q136" s="405">
        <f>SUM(Verokompensaatiot[[#This Row],[Veromenetysten korvaus vuodelta 2010]:[Veromenetysten korvaus vuodelta 2022]])</f>
        <v>3674354.2756467173</v>
      </c>
      <c r="R136" s="427">
        <v>-40542.917427118307</v>
      </c>
      <c r="S136" s="428">
        <f>Verokompensaatiot[[#This Row],[Verokorvaukset vuosilta 2010-2022 yhteensä, €]]+Verokompensaatiot[[#This Row],[Verolykkäysten takaisinperintä vuonna 2022]]</f>
        <v>3633811.3582195989</v>
      </c>
    </row>
    <row r="137" spans="1:19" x14ac:dyDescent="0.25">
      <c r="A137" s="36">
        <v>426</v>
      </c>
      <c r="B137" s="13" t="s">
        <v>149</v>
      </c>
      <c r="C137" s="453">
        <v>1003309</v>
      </c>
      <c r="D137" s="424">
        <v>306424</v>
      </c>
      <c r="E137" s="424">
        <v>750447.30381600012</v>
      </c>
      <c r="F137" s="424">
        <v>30134.696365814489</v>
      </c>
      <c r="G137" s="424">
        <v>133757.863734118</v>
      </c>
      <c r="H137" s="424">
        <v>345272.99082662462</v>
      </c>
      <c r="I137" s="424">
        <v>626254.99055567558</v>
      </c>
      <c r="J137" s="424">
        <v>1002006.8323394094</v>
      </c>
      <c r="K137" s="424">
        <v>274048.85143614374</v>
      </c>
      <c r="L137" s="424">
        <v>527260.1509002985</v>
      </c>
      <c r="M137" s="424">
        <v>682821.22311437759</v>
      </c>
      <c r="N137" s="424">
        <v>419009.01298950042</v>
      </c>
      <c r="O137" s="424">
        <v>531059.54891468387</v>
      </c>
      <c r="P137" s="404">
        <f>SUM(Verokompensaatiot[[#This Row],[Veromenetysten korvaus vuodelta 2010]:[Veromenetysten korvaus vuodelta 2021]])</f>
        <v>6100746.9160779631</v>
      </c>
      <c r="Q137" s="405">
        <f>SUM(Verokompensaatiot[[#This Row],[Veromenetysten korvaus vuodelta 2010]:[Veromenetysten korvaus vuodelta 2022]])</f>
        <v>6631806.4649926471</v>
      </c>
      <c r="R137" s="427">
        <v>-48823.381271640617</v>
      </c>
      <c r="S137" s="428">
        <f>Verokompensaatiot[[#This Row],[Verokorvaukset vuosilta 2010-2022 yhteensä, €]]+Verokompensaatiot[[#This Row],[Verolykkäysten takaisinperintä vuonna 2022]]</f>
        <v>6582983.0837210063</v>
      </c>
    </row>
    <row r="138" spans="1:19" x14ac:dyDescent="0.25">
      <c r="A138" s="36">
        <v>430</v>
      </c>
      <c r="B138" s="13" t="s">
        <v>150</v>
      </c>
      <c r="C138" s="453">
        <v>1444612</v>
      </c>
      <c r="D138" s="424">
        <v>489811</v>
      </c>
      <c r="E138" s="424">
        <v>1178579.4314645445</v>
      </c>
      <c r="F138" s="424">
        <v>63543.663759858078</v>
      </c>
      <c r="G138" s="424">
        <v>133455.78187747271</v>
      </c>
      <c r="H138" s="424">
        <v>556060.40309728321</v>
      </c>
      <c r="I138" s="424">
        <v>920743.56647319521</v>
      </c>
      <c r="J138" s="424">
        <v>1523583.4065890629</v>
      </c>
      <c r="K138" s="424">
        <v>452307.59742876521</v>
      </c>
      <c r="L138" s="424">
        <v>755542.00888937956</v>
      </c>
      <c r="M138" s="424">
        <v>1000468.9533967766</v>
      </c>
      <c r="N138" s="424">
        <v>585624.03290906292</v>
      </c>
      <c r="O138" s="424">
        <v>765209.78953374946</v>
      </c>
      <c r="P138" s="404">
        <f>SUM(Verokompensaatiot[[#This Row],[Veromenetysten korvaus vuodelta 2010]:[Veromenetysten korvaus vuodelta 2021]])</f>
        <v>9104331.8458854016</v>
      </c>
      <c r="Q138" s="405">
        <f>SUM(Verokompensaatiot[[#This Row],[Veromenetysten korvaus vuodelta 2010]:[Veromenetysten korvaus vuodelta 2022]])</f>
        <v>9869541.6354191508</v>
      </c>
      <c r="R138" s="427">
        <v>-64667.67954653866</v>
      </c>
      <c r="S138" s="428">
        <f>Verokompensaatiot[[#This Row],[Verokorvaukset vuosilta 2010-2022 yhteensä, €]]+Verokompensaatiot[[#This Row],[Verolykkäysten takaisinperintä vuonna 2022]]</f>
        <v>9804873.9558726121</v>
      </c>
    </row>
    <row r="139" spans="1:19" x14ac:dyDescent="0.25">
      <c r="A139" s="36">
        <v>433</v>
      </c>
      <c r="B139" s="13" t="s">
        <v>151</v>
      </c>
      <c r="C139" s="453">
        <v>727932</v>
      </c>
      <c r="D139" s="424">
        <v>226573</v>
      </c>
      <c r="E139" s="424">
        <v>508996.28072444606</v>
      </c>
      <c r="F139" s="424">
        <v>13819.042114133674</v>
      </c>
      <c r="G139" s="424">
        <v>58262.31202182018</v>
      </c>
      <c r="H139" s="424">
        <v>171978.04434284213</v>
      </c>
      <c r="I139" s="424">
        <v>428050.02531079057</v>
      </c>
      <c r="J139" s="424">
        <v>684417.27799681155</v>
      </c>
      <c r="K139" s="424">
        <v>200257.29572065148</v>
      </c>
      <c r="L139" s="424">
        <v>347559.862140443</v>
      </c>
      <c r="M139" s="424">
        <v>463012.08584468858</v>
      </c>
      <c r="N139" s="424">
        <v>284641.12191934296</v>
      </c>
      <c r="O139" s="424">
        <v>359355.9533142391</v>
      </c>
      <c r="P139" s="404">
        <f>SUM(Verokompensaatiot[[#This Row],[Veromenetysten korvaus vuodelta 2010]:[Veromenetysten korvaus vuodelta 2021]])</f>
        <v>4115498.3481359701</v>
      </c>
      <c r="Q139" s="405">
        <f>SUM(Verokompensaatiot[[#This Row],[Veromenetysten korvaus vuodelta 2010]:[Veromenetysten korvaus vuodelta 2022]])</f>
        <v>4474854.3014502088</v>
      </c>
      <c r="R139" s="427">
        <v>-33534.507240957362</v>
      </c>
      <c r="S139" s="428">
        <f>Verokompensaatiot[[#This Row],[Verokorvaukset vuosilta 2010-2022 yhteensä, €]]+Verokompensaatiot[[#This Row],[Verolykkäysten takaisinperintä vuonna 2022]]</f>
        <v>4441319.7942092512</v>
      </c>
    </row>
    <row r="140" spans="1:19" x14ac:dyDescent="0.25">
      <c r="A140" s="36">
        <v>434</v>
      </c>
      <c r="B140" s="13" t="s">
        <v>152</v>
      </c>
      <c r="C140" s="453">
        <v>1210696</v>
      </c>
      <c r="D140" s="424">
        <v>410614</v>
      </c>
      <c r="E140" s="424">
        <v>925084.89293401095</v>
      </c>
      <c r="F140" s="424">
        <v>34547.962405567661</v>
      </c>
      <c r="G140" s="424">
        <v>125012.20418803902</v>
      </c>
      <c r="H140" s="424">
        <v>361109.18623529928</v>
      </c>
      <c r="I140" s="424">
        <v>740508.55052407295</v>
      </c>
      <c r="J140" s="424">
        <v>1231942.1627163913</v>
      </c>
      <c r="K140" s="424">
        <v>383704.22232368414</v>
      </c>
      <c r="L140" s="424">
        <v>648453.98283444031</v>
      </c>
      <c r="M140" s="424">
        <v>821010.12035861472</v>
      </c>
      <c r="N140" s="424">
        <v>504571.29566713044</v>
      </c>
      <c r="O140" s="424">
        <v>646974.3197559783</v>
      </c>
      <c r="P140" s="404">
        <f>SUM(Verokompensaatiot[[#This Row],[Veromenetysten korvaus vuodelta 2010]:[Veromenetysten korvaus vuodelta 2021]])</f>
        <v>7397254.5801872518</v>
      </c>
      <c r="Q140" s="405">
        <f>SUM(Verokompensaatiot[[#This Row],[Veromenetysten korvaus vuodelta 2010]:[Veromenetysten korvaus vuodelta 2022]])</f>
        <v>8044228.8999432297</v>
      </c>
      <c r="R140" s="427">
        <v>-70409.232180485735</v>
      </c>
      <c r="S140" s="428">
        <f>Verokompensaatiot[[#This Row],[Verokorvaukset vuosilta 2010-2022 yhteensä, €]]+Verokompensaatiot[[#This Row],[Verolykkäysten takaisinperintä vuonna 2022]]</f>
        <v>7973819.6677627442</v>
      </c>
    </row>
    <row r="141" spans="1:19" x14ac:dyDescent="0.25">
      <c r="A141" s="36">
        <v>435</v>
      </c>
      <c r="B141" s="13" t="s">
        <v>153</v>
      </c>
      <c r="C141" s="453">
        <v>102847</v>
      </c>
      <c r="D141" s="424">
        <v>28760</v>
      </c>
      <c r="E141" s="424">
        <v>66423.337834394973</v>
      </c>
      <c r="F141" s="424">
        <v>3815.7005838035793</v>
      </c>
      <c r="G141" s="424">
        <v>10995.240063434358</v>
      </c>
      <c r="H141" s="424">
        <v>27136.50793780879</v>
      </c>
      <c r="I141" s="424">
        <v>33965.037856840478</v>
      </c>
      <c r="J141" s="424">
        <v>51871.14596685789</v>
      </c>
      <c r="K141" s="424">
        <v>18718.732284906531</v>
      </c>
      <c r="L141" s="424">
        <v>34500.188558972826</v>
      </c>
      <c r="M141" s="424">
        <v>48143.323548804139</v>
      </c>
      <c r="N141" s="424">
        <v>23972.015617374345</v>
      </c>
      <c r="O141" s="424">
        <v>30779.769767452315</v>
      </c>
      <c r="P141" s="404">
        <f>SUM(Verokompensaatiot[[#This Row],[Veromenetysten korvaus vuodelta 2010]:[Veromenetysten korvaus vuodelta 2021]])</f>
        <v>451148.23025319795</v>
      </c>
      <c r="Q141" s="405">
        <f>SUM(Verokompensaatiot[[#This Row],[Veromenetysten korvaus vuodelta 2010]:[Veromenetysten korvaus vuodelta 2022]])</f>
        <v>481928.00002065027</v>
      </c>
      <c r="R141" s="427">
        <v>-2842.4800471075978</v>
      </c>
      <c r="S141" s="428">
        <f>Verokompensaatiot[[#This Row],[Verokorvaukset vuosilta 2010-2022 yhteensä, €]]+Verokompensaatiot[[#This Row],[Verolykkäysten takaisinperintä vuonna 2022]]</f>
        <v>479085.51997354266</v>
      </c>
    </row>
    <row r="142" spans="1:19" x14ac:dyDescent="0.25">
      <c r="A142" s="36">
        <v>436</v>
      </c>
      <c r="B142" s="13" t="s">
        <v>154</v>
      </c>
      <c r="C142" s="453">
        <v>152295</v>
      </c>
      <c r="D142" s="424">
        <v>45371</v>
      </c>
      <c r="E142" s="424">
        <v>119780.92998940397</v>
      </c>
      <c r="F142" s="424">
        <v>4609.6513827783165</v>
      </c>
      <c r="G142" s="424">
        <v>6310.9056571284282</v>
      </c>
      <c r="H142" s="424">
        <v>59475.102131189837</v>
      </c>
      <c r="I142" s="424">
        <v>96539.812859476326</v>
      </c>
      <c r="J142" s="424">
        <v>158323.62571326451</v>
      </c>
      <c r="K142" s="424">
        <v>36220.49153380224</v>
      </c>
      <c r="L142" s="424">
        <v>79665.934653034899</v>
      </c>
      <c r="M142" s="424">
        <v>107837.55725778629</v>
      </c>
      <c r="N142" s="424">
        <v>61886.620857859118</v>
      </c>
      <c r="O142" s="424">
        <v>77680.819702557375</v>
      </c>
      <c r="P142" s="404">
        <f>SUM(Verokompensaatiot[[#This Row],[Veromenetysten korvaus vuodelta 2010]:[Veromenetysten korvaus vuodelta 2021]])</f>
        <v>928316.632035724</v>
      </c>
      <c r="Q142" s="405">
        <f>SUM(Verokompensaatiot[[#This Row],[Veromenetysten korvaus vuodelta 2010]:[Veromenetysten korvaus vuodelta 2022]])</f>
        <v>1005997.4517382814</v>
      </c>
      <c r="R142" s="427">
        <v>-6976.2636973615063</v>
      </c>
      <c r="S142" s="428">
        <f>Verokompensaatiot[[#This Row],[Verokorvaukset vuosilta 2010-2022 yhteensä, €]]+Verokompensaatiot[[#This Row],[Verolykkäysten takaisinperintä vuonna 2022]]</f>
        <v>999021.18804091995</v>
      </c>
    </row>
    <row r="143" spans="1:19" x14ac:dyDescent="0.25">
      <c r="A143" s="36">
        <v>440</v>
      </c>
      <c r="B143" s="13" t="s">
        <v>155</v>
      </c>
      <c r="C143" s="453">
        <v>333918</v>
      </c>
      <c r="D143" s="424">
        <v>115068</v>
      </c>
      <c r="E143" s="424">
        <v>264249.42472127429</v>
      </c>
      <c r="F143" s="424">
        <v>8620.9717309340886</v>
      </c>
      <c r="G143" s="424">
        <v>32415.934720927144</v>
      </c>
      <c r="H143" s="424">
        <v>138524.35282339575</v>
      </c>
      <c r="I143" s="424">
        <v>269394.57623006677</v>
      </c>
      <c r="J143" s="424">
        <v>333512.19170808961</v>
      </c>
      <c r="K143" s="424">
        <v>102423.60818471834</v>
      </c>
      <c r="L143" s="424">
        <v>201379.02455617866</v>
      </c>
      <c r="M143" s="424">
        <v>249972.51896339984</v>
      </c>
      <c r="N143" s="424">
        <v>165221.95337106785</v>
      </c>
      <c r="O143" s="424">
        <v>205182.19447004009</v>
      </c>
      <c r="P143" s="404">
        <f>SUM(Verokompensaatiot[[#This Row],[Veromenetysten korvaus vuodelta 2010]:[Veromenetysten korvaus vuodelta 2021]])</f>
        <v>2214700.5570100523</v>
      </c>
      <c r="Q143" s="405">
        <f>SUM(Verokompensaatiot[[#This Row],[Veromenetysten korvaus vuodelta 2010]:[Veromenetysten korvaus vuodelta 2022]])</f>
        <v>2419882.7514800923</v>
      </c>
      <c r="R143" s="427">
        <v>-19120.626203029409</v>
      </c>
      <c r="S143" s="428">
        <f>Verokompensaatiot[[#This Row],[Verokorvaukset vuosilta 2010-2022 yhteensä, €]]+Verokompensaatiot[[#This Row],[Verolykkäysten takaisinperintä vuonna 2022]]</f>
        <v>2400762.1252770629</v>
      </c>
    </row>
    <row r="144" spans="1:19" x14ac:dyDescent="0.25">
      <c r="A144" s="36">
        <v>441</v>
      </c>
      <c r="B144" s="13" t="s">
        <v>156</v>
      </c>
      <c r="C144" s="453">
        <v>440971</v>
      </c>
      <c r="D144" s="424">
        <v>142817</v>
      </c>
      <c r="E144" s="424">
        <v>344336.52454953437</v>
      </c>
      <c r="F144" s="424">
        <v>17832.943227524513</v>
      </c>
      <c r="G144" s="424">
        <v>59729.456418195077</v>
      </c>
      <c r="H144" s="424">
        <v>158241.6708336102</v>
      </c>
      <c r="I144" s="424">
        <v>262569.6459401098</v>
      </c>
      <c r="J144" s="424">
        <v>409634.62053091574</v>
      </c>
      <c r="K144" s="424">
        <v>124770.503660501</v>
      </c>
      <c r="L144" s="424">
        <v>219985.4825288346</v>
      </c>
      <c r="M144" s="424">
        <v>302548.04510296287</v>
      </c>
      <c r="N144" s="424">
        <v>170566.49252309359</v>
      </c>
      <c r="O144" s="424">
        <v>221683.82964852807</v>
      </c>
      <c r="P144" s="404">
        <f>SUM(Verokompensaatiot[[#This Row],[Veromenetysten korvaus vuodelta 2010]:[Veromenetysten korvaus vuodelta 2021]])</f>
        <v>2654003.3853152818</v>
      </c>
      <c r="Q144" s="405">
        <f>SUM(Verokompensaatiot[[#This Row],[Veromenetysten korvaus vuodelta 2010]:[Veromenetysten korvaus vuodelta 2022]])</f>
        <v>2875687.2149638101</v>
      </c>
      <c r="R144" s="427">
        <v>-19308.934731873829</v>
      </c>
      <c r="S144" s="428">
        <f>Verokompensaatiot[[#This Row],[Verokorvaukset vuosilta 2010-2022 yhteensä, €]]+Verokompensaatiot[[#This Row],[Verolykkäysten takaisinperintä vuonna 2022]]</f>
        <v>2856378.2802319364</v>
      </c>
    </row>
    <row r="145" spans="1:19" x14ac:dyDescent="0.25">
      <c r="A145" s="36">
        <v>444</v>
      </c>
      <c r="B145" s="13" t="s">
        <v>157</v>
      </c>
      <c r="C145" s="453">
        <v>3336584</v>
      </c>
      <c r="D145" s="424">
        <v>1126591</v>
      </c>
      <c r="E145" s="424">
        <v>2365028.4992995057</v>
      </c>
      <c r="F145" s="424">
        <v>53694.911466725047</v>
      </c>
      <c r="G145" s="424">
        <v>63083.837696464943</v>
      </c>
      <c r="H145" s="424">
        <v>819845.1466709238</v>
      </c>
      <c r="I145" s="424">
        <v>2276281.1469600773</v>
      </c>
      <c r="J145" s="424">
        <v>3548105.7248152178</v>
      </c>
      <c r="K145" s="424">
        <v>1036342.8025234072</v>
      </c>
      <c r="L145" s="424">
        <v>1798553.4888966852</v>
      </c>
      <c r="M145" s="424">
        <v>2242191.8107692068</v>
      </c>
      <c r="N145" s="424">
        <v>1413610.0224912281</v>
      </c>
      <c r="O145" s="424">
        <v>1788084.6687714912</v>
      </c>
      <c r="P145" s="404">
        <f>SUM(Verokompensaatiot[[#This Row],[Veromenetysten korvaus vuodelta 2010]:[Veromenetysten korvaus vuodelta 2021]])</f>
        <v>20079912.39158944</v>
      </c>
      <c r="Q145" s="405">
        <f>SUM(Verokompensaatiot[[#This Row],[Veromenetysten korvaus vuodelta 2010]:[Veromenetysten korvaus vuodelta 2022]])</f>
        <v>21867997.060360931</v>
      </c>
      <c r="R145" s="427">
        <v>-228903.44923808548</v>
      </c>
      <c r="S145" s="428">
        <f>Verokompensaatiot[[#This Row],[Verokorvaukset vuosilta 2010-2022 yhteensä, €]]+Verokompensaatiot[[#This Row],[Verolykkäysten takaisinperintä vuonna 2022]]</f>
        <v>21639093.611122847</v>
      </c>
    </row>
    <row r="146" spans="1:19" x14ac:dyDescent="0.25">
      <c r="A146" s="36">
        <v>445</v>
      </c>
      <c r="B146" s="13" t="s">
        <v>158</v>
      </c>
      <c r="C146" s="453">
        <v>1173170</v>
      </c>
      <c r="D146" s="424">
        <v>399015</v>
      </c>
      <c r="E146" s="424">
        <v>745570.36458707356</v>
      </c>
      <c r="F146" s="424">
        <v>19521.031900683436</v>
      </c>
      <c r="G146" s="424">
        <v>49051.652122313404</v>
      </c>
      <c r="H146" s="424">
        <v>382602.86645309394</v>
      </c>
      <c r="I146" s="424">
        <v>457327.30225466698</v>
      </c>
      <c r="J146" s="424">
        <v>1129748.553591236</v>
      </c>
      <c r="K146" s="424">
        <v>338308.89429371129</v>
      </c>
      <c r="L146" s="424">
        <v>565510.62622823555</v>
      </c>
      <c r="M146" s="424">
        <v>676284.29779388662</v>
      </c>
      <c r="N146" s="424">
        <v>448520.36345674534</v>
      </c>
      <c r="O146" s="424">
        <v>586808.96948058729</v>
      </c>
      <c r="P146" s="404">
        <f>SUM(Verokompensaatiot[[#This Row],[Veromenetysten korvaus vuodelta 2010]:[Veromenetysten korvaus vuodelta 2021]])</f>
        <v>6384630.9526816467</v>
      </c>
      <c r="Q146" s="405">
        <f>SUM(Verokompensaatiot[[#This Row],[Veromenetysten korvaus vuodelta 2010]:[Veromenetysten korvaus vuodelta 2022]])</f>
        <v>6971439.9221622339</v>
      </c>
      <c r="R146" s="427">
        <v>-81064.476367842784</v>
      </c>
      <c r="S146" s="428">
        <f>Verokompensaatiot[[#This Row],[Verokorvaukset vuosilta 2010-2022 yhteensä, €]]+Verokompensaatiot[[#This Row],[Verolykkäysten takaisinperintä vuonna 2022]]</f>
        <v>6890375.4457943914</v>
      </c>
    </row>
    <row r="147" spans="1:19" x14ac:dyDescent="0.25">
      <c r="A147" s="36">
        <v>475</v>
      </c>
      <c r="B147" s="13" t="s">
        <v>159</v>
      </c>
      <c r="C147" s="453">
        <v>527887</v>
      </c>
      <c r="D147" s="424">
        <v>179692</v>
      </c>
      <c r="E147" s="424">
        <v>440779.18001771974</v>
      </c>
      <c r="F147" s="424">
        <v>19590.202182369918</v>
      </c>
      <c r="G147" s="424">
        <v>73233.53154674625</v>
      </c>
      <c r="H147" s="424">
        <v>172456.47551341791</v>
      </c>
      <c r="I147" s="424">
        <v>309448.79501962755</v>
      </c>
      <c r="J147" s="424">
        <v>542673.18343961413</v>
      </c>
      <c r="K147" s="424">
        <v>163920.23664022674</v>
      </c>
      <c r="L147" s="424">
        <v>270575.71096245118</v>
      </c>
      <c r="M147" s="424">
        <v>364213.62055919674</v>
      </c>
      <c r="N147" s="424">
        <v>214770.54845358379</v>
      </c>
      <c r="O147" s="424">
        <v>265549.84325023566</v>
      </c>
      <c r="P147" s="404">
        <f>SUM(Verokompensaatiot[[#This Row],[Veromenetysten korvaus vuodelta 2010]:[Veromenetysten korvaus vuodelta 2021]])</f>
        <v>3279240.4843349541</v>
      </c>
      <c r="Q147" s="405">
        <f>SUM(Verokompensaatiot[[#This Row],[Veromenetysten korvaus vuodelta 2010]:[Veromenetysten korvaus vuodelta 2022]])</f>
        <v>3544790.3275851896</v>
      </c>
      <c r="R147" s="427">
        <v>-23443.006885512063</v>
      </c>
      <c r="S147" s="428">
        <f>Verokompensaatiot[[#This Row],[Verokorvaukset vuosilta 2010-2022 yhteensä, €]]+Verokompensaatiot[[#This Row],[Verolykkäysten takaisinperintä vuonna 2022]]</f>
        <v>3521347.3206996773</v>
      </c>
    </row>
    <row r="148" spans="1:19" x14ac:dyDescent="0.25">
      <c r="A148" s="36">
        <v>480</v>
      </c>
      <c r="B148" s="13" t="s">
        <v>160</v>
      </c>
      <c r="C148" s="453">
        <v>189435</v>
      </c>
      <c r="D148" s="424">
        <v>64417</v>
      </c>
      <c r="E148" s="424">
        <v>154742.8346528901</v>
      </c>
      <c r="F148" s="424">
        <v>7161.8526833394699</v>
      </c>
      <c r="G148" s="424">
        <v>25643.293826561679</v>
      </c>
      <c r="H148" s="424">
        <v>61135.430983444574</v>
      </c>
      <c r="I148" s="424">
        <v>131032.95212894429</v>
      </c>
      <c r="J148" s="424">
        <v>184634.59575103052</v>
      </c>
      <c r="K148" s="424">
        <v>58231.54700398651</v>
      </c>
      <c r="L148" s="424">
        <v>97282.763409949592</v>
      </c>
      <c r="M148" s="424">
        <v>134846.85780025378</v>
      </c>
      <c r="N148" s="424">
        <v>78407.553211113685</v>
      </c>
      <c r="O148" s="424">
        <v>94705.439444684889</v>
      </c>
      <c r="P148" s="404">
        <f>SUM(Verokompensaatiot[[#This Row],[Veromenetysten korvaus vuodelta 2010]:[Veromenetysten korvaus vuodelta 2021]])</f>
        <v>1186971.6814515141</v>
      </c>
      <c r="Q148" s="405">
        <f>SUM(Verokompensaatiot[[#This Row],[Veromenetysten korvaus vuodelta 2010]:[Veromenetysten korvaus vuodelta 2022]])</f>
        <v>1281677.120896199</v>
      </c>
      <c r="R148" s="427">
        <v>-7946.4248202792478</v>
      </c>
      <c r="S148" s="428">
        <f>Verokompensaatiot[[#This Row],[Verokorvaukset vuosilta 2010-2022 yhteensä, €]]+Verokompensaatiot[[#This Row],[Verolykkäysten takaisinperintä vuonna 2022]]</f>
        <v>1273730.6960759198</v>
      </c>
    </row>
    <row r="149" spans="1:19" x14ac:dyDescent="0.25">
      <c r="A149" s="36">
        <v>481</v>
      </c>
      <c r="B149" s="13" t="s">
        <v>161</v>
      </c>
      <c r="C149" s="453">
        <v>621436</v>
      </c>
      <c r="D149" s="424">
        <v>207148</v>
      </c>
      <c r="E149" s="424">
        <v>331328.82182197727</v>
      </c>
      <c r="F149" s="424">
        <v>-3308.5954171148328</v>
      </c>
      <c r="G149" s="424">
        <v>-53204.678997454095</v>
      </c>
      <c r="H149" s="424">
        <v>172834.1055396685</v>
      </c>
      <c r="I149" s="424">
        <v>408529.98781932035</v>
      </c>
      <c r="J149" s="424">
        <v>752960.61097494164</v>
      </c>
      <c r="K149" s="424">
        <v>181718.37970835684</v>
      </c>
      <c r="L149" s="424">
        <v>322529.81921711017</v>
      </c>
      <c r="M149" s="424">
        <v>405730.03047926672</v>
      </c>
      <c r="N149" s="424">
        <v>272602.39546321786</v>
      </c>
      <c r="O149" s="424">
        <v>342165.80456355185</v>
      </c>
      <c r="P149" s="404">
        <f>SUM(Verokompensaatiot[[#This Row],[Veromenetysten korvaus vuodelta 2010]:[Veromenetysten korvaus vuodelta 2021]])</f>
        <v>3620304.8766092905</v>
      </c>
      <c r="Q149" s="405">
        <f>SUM(Verokompensaatiot[[#This Row],[Veromenetysten korvaus vuodelta 2010]:[Veromenetysten korvaus vuodelta 2022]])</f>
        <v>3962470.6811728422</v>
      </c>
      <c r="R149" s="427">
        <v>-48203.647670182698</v>
      </c>
      <c r="S149" s="428">
        <f>Verokompensaatiot[[#This Row],[Verokorvaukset vuosilta 2010-2022 yhteensä, €]]+Verokompensaatiot[[#This Row],[Verolykkäysten takaisinperintä vuonna 2022]]</f>
        <v>3914267.0335026593</v>
      </c>
    </row>
    <row r="150" spans="1:19" x14ac:dyDescent="0.25">
      <c r="A150" s="36">
        <v>483</v>
      </c>
      <c r="B150" s="13" t="s">
        <v>162</v>
      </c>
      <c r="C150" s="453">
        <v>112571</v>
      </c>
      <c r="D150" s="424">
        <v>33696</v>
      </c>
      <c r="E150" s="424">
        <v>92424.517882423592</v>
      </c>
      <c r="F150" s="424">
        <v>5507.5553950647927</v>
      </c>
      <c r="G150" s="424">
        <v>19154.822726968228</v>
      </c>
      <c r="H150" s="424">
        <v>43544.673574117616</v>
      </c>
      <c r="I150" s="424">
        <v>65777.089882971923</v>
      </c>
      <c r="J150" s="424">
        <v>103253.28900229663</v>
      </c>
      <c r="K150" s="424">
        <v>26737.415639207149</v>
      </c>
      <c r="L150" s="424">
        <v>53503.323978154454</v>
      </c>
      <c r="M150" s="424">
        <v>78290.571500293823</v>
      </c>
      <c r="N150" s="424">
        <v>44070.747498643381</v>
      </c>
      <c r="O150" s="424">
        <v>56886.610835750806</v>
      </c>
      <c r="P150" s="404">
        <f>SUM(Verokompensaatiot[[#This Row],[Veromenetysten korvaus vuodelta 2010]:[Veromenetysten korvaus vuodelta 2021]])</f>
        <v>678531.00708014157</v>
      </c>
      <c r="Q150" s="405">
        <f>SUM(Verokompensaatiot[[#This Row],[Veromenetysten korvaus vuodelta 2010]:[Veromenetysten korvaus vuodelta 2022]])</f>
        <v>735417.61791589239</v>
      </c>
      <c r="R150" s="427">
        <v>-3163.5612327578292</v>
      </c>
      <c r="S150" s="428">
        <f>Verokompensaatiot[[#This Row],[Verokorvaukset vuosilta 2010-2022 yhteensä, €]]+Verokompensaatiot[[#This Row],[Verolykkäysten takaisinperintä vuonna 2022]]</f>
        <v>732254.05668313452</v>
      </c>
    </row>
    <row r="151" spans="1:19" x14ac:dyDescent="0.25">
      <c r="A151" s="36">
        <v>484</v>
      </c>
      <c r="B151" s="13" t="s">
        <v>163</v>
      </c>
      <c r="C151" s="453">
        <v>331324</v>
      </c>
      <c r="D151" s="424">
        <v>93113</v>
      </c>
      <c r="E151" s="424">
        <v>256823.8610218016</v>
      </c>
      <c r="F151" s="424">
        <v>13951.650723552873</v>
      </c>
      <c r="G151" s="424">
        <v>22369.264152764252</v>
      </c>
      <c r="H151" s="424">
        <v>113238.57277297978</v>
      </c>
      <c r="I151" s="424">
        <v>151607.59694996048</v>
      </c>
      <c r="J151" s="424">
        <v>266347.51058556547</v>
      </c>
      <c r="K151" s="424">
        <v>74204.931666800185</v>
      </c>
      <c r="L151" s="424">
        <v>134678.30637987037</v>
      </c>
      <c r="M151" s="424">
        <v>195253.85175951576</v>
      </c>
      <c r="N151" s="424">
        <v>109855.45639265601</v>
      </c>
      <c r="O151" s="424">
        <v>146582.08240208306</v>
      </c>
      <c r="P151" s="404">
        <f>SUM(Verokompensaatiot[[#This Row],[Veromenetysten korvaus vuodelta 2010]:[Veromenetysten korvaus vuodelta 2021]])</f>
        <v>1762768.0024054667</v>
      </c>
      <c r="Q151" s="405">
        <f>SUM(Verokompensaatiot[[#This Row],[Veromenetysten korvaus vuodelta 2010]:[Veromenetysten korvaus vuodelta 2022]])</f>
        <v>1909350.0848075498</v>
      </c>
      <c r="R151" s="427">
        <v>-12355.081841906755</v>
      </c>
      <c r="S151" s="428">
        <f>Verokompensaatiot[[#This Row],[Verokorvaukset vuosilta 2010-2022 yhteensä, €]]+Verokompensaatiot[[#This Row],[Verolykkäysten takaisinperintä vuonna 2022]]</f>
        <v>1896995.0029656431</v>
      </c>
    </row>
    <row r="152" spans="1:19" x14ac:dyDescent="0.25">
      <c r="A152" s="36">
        <v>489</v>
      </c>
      <c r="B152" s="13" t="s">
        <v>164</v>
      </c>
      <c r="C152" s="453">
        <v>244042</v>
      </c>
      <c r="D152" s="424">
        <v>68380</v>
      </c>
      <c r="E152" s="424">
        <v>194514.60255742777</v>
      </c>
      <c r="F152" s="424">
        <v>9286.7896293089398</v>
      </c>
      <c r="G152" s="424">
        <v>31055.311057721268</v>
      </c>
      <c r="H152" s="424">
        <v>85533.226993937569</v>
      </c>
      <c r="I152" s="424">
        <v>101389.57729098982</v>
      </c>
      <c r="J152" s="424">
        <v>167634.94692412065</v>
      </c>
      <c r="K152" s="424">
        <v>52449.196243946673</v>
      </c>
      <c r="L152" s="424">
        <v>93097.116658875355</v>
      </c>
      <c r="M152" s="424">
        <v>136647.09226866692</v>
      </c>
      <c r="N152" s="424">
        <v>71317.371591665258</v>
      </c>
      <c r="O152" s="424">
        <v>94093.737268451267</v>
      </c>
      <c r="P152" s="404">
        <f>SUM(Verokompensaatiot[[#This Row],[Veromenetysten korvaus vuodelta 2010]:[Veromenetysten korvaus vuodelta 2021]])</f>
        <v>1255347.2312166602</v>
      </c>
      <c r="Q152" s="405">
        <f>SUM(Verokompensaatiot[[#This Row],[Veromenetysten korvaus vuodelta 2010]:[Veromenetysten korvaus vuodelta 2022]])</f>
        <v>1349440.9684851116</v>
      </c>
      <c r="R152" s="427">
        <v>-6550.2823121105348</v>
      </c>
      <c r="S152" s="428">
        <f>Verokompensaatiot[[#This Row],[Verokorvaukset vuosilta 2010-2022 yhteensä, €]]+Verokompensaatiot[[#This Row],[Verolykkäysten takaisinperintä vuonna 2022]]</f>
        <v>1342890.6861730011</v>
      </c>
    </row>
    <row r="153" spans="1:19" x14ac:dyDescent="0.25">
      <c r="A153" s="36">
        <v>491</v>
      </c>
      <c r="B153" s="13" t="s">
        <v>165</v>
      </c>
      <c r="C153" s="453">
        <v>4322833</v>
      </c>
      <c r="D153" s="424">
        <v>1361978</v>
      </c>
      <c r="E153" s="424">
        <v>3066998.8023660365</v>
      </c>
      <c r="F153" s="424">
        <v>122168.39431532685</v>
      </c>
      <c r="G153" s="424">
        <v>340435.90893708135</v>
      </c>
      <c r="H153" s="424">
        <v>1609040.7155045995</v>
      </c>
      <c r="I153" s="424">
        <v>2742251.6253696885</v>
      </c>
      <c r="J153" s="424">
        <v>4236835.1595660737</v>
      </c>
      <c r="K153" s="424">
        <v>1338821.7239010881</v>
      </c>
      <c r="L153" s="424">
        <v>2333577.0332820513</v>
      </c>
      <c r="M153" s="424">
        <v>3035028.0673102704</v>
      </c>
      <c r="N153" s="424">
        <v>1849046.070379161</v>
      </c>
      <c r="O153" s="424">
        <v>2385330.2339712102</v>
      </c>
      <c r="P153" s="404">
        <f>SUM(Verokompensaatiot[[#This Row],[Veromenetysten korvaus vuodelta 2010]:[Veromenetysten korvaus vuodelta 2021]])</f>
        <v>26359014.500931378</v>
      </c>
      <c r="Q153" s="405">
        <f>SUM(Verokompensaatiot[[#This Row],[Veromenetysten korvaus vuodelta 2010]:[Veromenetysten korvaus vuodelta 2022]])</f>
        <v>28744344.734902591</v>
      </c>
      <c r="R153" s="427">
        <v>-259232.61642114187</v>
      </c>
      <c r="S153" s="428">
        <f>Verokompensaatiot[[#This Row],[Verokorvaukset vuosilta 2010-2022 yhteensä, €]]+Verokompensaatiot[[#This Row],[Verolykkäysten takaisinperintä vuonna 2022]]</f>
        <v>28485112.11848145</v>
      </c>
    </row>
    <row r="154" spans="1:19" x14ac:dyDescent="0.25">
      <c r="A154" s="36">
        <v>494</v>
      </c>
      <c r="B154" s="13" t="s">
        <v>166</v>
      </c>
      <c r="C154" s="453">
        <v>653139</v>
      </c>
      <c r="D154" s="424">
        <v>192506</v>
      </c>
      <c r="E154" s="424">
        <v>447332.69429898052</v>
      </c>
      <c r="F154" s="424">
        <v>11353.484939487833</v>
      </c>
      <c r="G154" s="424">
        <v>31511.033225112184</v>
      </c>
      <c r="H154" s="424">
        <v>234842.3314750822</v>
      </c>
      <c r="I154" s="424">
        <v>426890.52187569498</v>
      </c>
      <c r="J154" s="424">
        <v>628463.0091237711</v>
      </c>
      <c r="K154" s="424">
        <v>151492.25340050299</v>
      </c>
      <c r="L154" s="424">
        <v>335902.63491397357</v>
      </c>
      <c r="M154" s="424">
        <v>447443.29224917362</v>
      </c>
      <c r="N154" s="424">
        <v>283168.8837006567</v>
      </c>
      <c r="O154" s="424">
        <v>355440.72541925689</v>
      </c>
      <c r="P154" s="404">
        <f>SUM(Verokompensaatiot[[#This Row],[Veromenetysten korvaus vuodelta 2010]:[Veromenetysten korvaus vuodelta 2021]])</f>
        <v>3844045.1392024355</v>
      </c>
      <c r="Q154" s="405">
        <f>SUM(Verokompensaatiot[[#This Row],[Veromenetysten korvaus vuodelta 2010]:[Veromenetysten korvaus vuodelta 2022]])</f>
        <v>4199485.8646216923</v>
      </c>
      <c r="R154" s="427">
        <v>-36813.90113456863</v>
      </c>
      <c r="S154" s="428">
        <f>Verokompensaatiot[[#This Row],[Verokorvaukset vuosilta 2010-2022 yhteensä, €]]+Verokompensaatiot[[#This Row],[Verolykkäysten takaisinperintä vuonna 2022]]</f>
        <v>4162671.9634871236</v>
      </c>
    </row>
    <row r="155" spans="1:19" x14ac:dyDescent="0.25">
      <c r="A155" s="36">
        <v>495</v>
      </c>
      <c r="B155" s="13" t="s">
        <v>167</v>
      </c>
      <c r="C155" s="453">
        <v>201000</v>
      </c>
      <c r="D155" s="424">
        <v>58208</v>
      </c>
      <c r="E155" s="424">
        <v>145030.28769449375</v>
      </c>
      <c r="F155" s="424">
        <v>7608.7066560980174</v>
      </c>
      <c r="G155" s="424">
        <v>11383.485910040366</v>
      </c>
      <c r="H155" s="424">
        <v>76181.802370632897</v>
      </c>
      <c r="I155" s="424">
        <v>89379.490121134033</v>
      </c>
      <c r="J155" s="424">
        <v>138868.57876536797</v>
      </c>
      <c r="K155" s="424">
        <v>39101.052904414988</v>
      </c>
      <c r="L155" s="424">
        <v>76872.69028395084</v>
      </c>
      <c r="M155" s="424">
        <v>107965.53201872055</v>
      </c>
      <c r="N155" s="424">
        <v>56571.660696905819</v>
      </c>
      <c r="O155" s="424">
        <v>77064.201337055667</v>
      </c>
      <c r="P155" s="404">
        <f>SUM(Verokompensaatiot[[#This Row],[Veromenetysten korvaus vuodelta 2010]:[Veromenetysten korvaus vuodelta 2021]])</f>
        <v>1008171.2874217592</v>
      </c>
      <c r="Q155" s="405">
        <f>SUM(Verokompensaatiot[[#This Row],[Veromenetysten korvaus vuodelta 2010]:[Veromenetysten korvaus vuodelta 2022]])</f>
        <v>1085235.488758815</v>
      </c>
      <c r="R155" s="427">
        <v>-5942.7454190449162</v>
      </c>
      <c r="S155" s="428">
        <f>Verokompensaatiot[[#This Row],[Verokorvaukset vuosilta 2010-2022 yhteensä, €]]+Verokompensaatiot[[#This Row],[Verolykkäysten takaisinperintä vuonna 2022]]</f>
        <v>1079292.74333977</v>
      </c>
    </row>
    <row r="156" spans="1:19" x14ac:dyDescent="0.25">
      <c r="A156" s="36">
        <v>498</v>
      </c>
      <c r="B156" s="13" t="s">
        <v>168</v>
      </c>
      <c r="C156" s="453">
        <v>181502</v>
      </c>
      <c r="D156" s="424">
        <v>72651</v>
      </c>
      <c r="E156" s="424">
        <v>189835.50121662323</v>
      </c>
      <c r="F156" s="424">
        <v>9827.2942848043986</v>
      </c>
      <c r="G156" s="424">
        <v>18290.033882567379</v>
      </c>
      <c r="H156" s="424">
        <v>66345.622014192253</v>
      </c>
      <c r="I156" s="424">
        <v>141999.74252757968</v>
      </c>
      <c r="J156" s="424">
        <v>202939.75100335455</v>
      </c>
      <c r="K156" s="424">
        <v>74196.188390861789</v>
      </c>
      <c r="L156" s="424">
        <v>119805.01513015835</v>
      </c>
      <c r="M156" s="424">
        <v>159470.26827673789</v>
      </c>
      <c r="N156" s="424">
        <v>89081.029352981408</v>
      </c>
      <c r="O156" s="424">
        <v>106773.94221668398</v>
      </c>
      <c r="P156" s="404">
        <f>SUM(Verokompensaatiot[[#This Row],[Veromenetysten korvaus vuodelta 2010]:[Veromenetysten korvaus vuodelta 2021]])</f>
        <v>1325943.4460798607</v>
      </c>
      <c r="Q156" s="405">
        <f>SUM(Verokompensaatiot[[#This Row],[Veromenetysten korvaus vuodelta 2010]:[Veromenetysten korvaus vuodelta 2022]])</f>
        <v>1432717.3882965446</v>
      </c>
      <c r="R156" s="427">
        <v>-10510.139033505326</v>
      </c>
      <c r="S156" s="428">
        <f>Verokompensaatiot[[#This Row],[Verokorvaukset vuosilta 2010-2022 yhteensä, €]]+Verokompensaatiot[[#This Row],[Verolykkäysten takaisinperintä vuonna 2022]]</f>
        <v>1422207.2492630393</v>
      </c>
    </row>
    <row r="157" spans="1:19" x14ac:dyDescent="0.25">
      <c r="A157" s="36">
        <v>499</v>
      </c>
      <c r="B157" s="13" t="s">
        <v>169</v>
      </c>
      <c r="C157" s="453">
        <v>1354331</v>
      </c>
      <c r="D157" s="424">
        <v>457111</v>
      </c>
      <c r="E157" s="424">
        <v>972889.30785334425</v>
      </c>
      <c r="F157" s="424">
        <v>21636.196198909871</v>
      </c>
      <c r="G157" s="424">
        <v>12412.837833004593</v>
      </c>
      <c r="H157" s="424">
        <v>412351.04040340486</v>
      </c>
      <c r="I157" s="424">
        <v>922743.16903269012</v>
      </c>
      <c r="J157" s="424">
        <v>1507483.560543186</v>
      </c>
      <c r="K157" s="424">
        <v>416792.25852722558</v>
      </c>
      <c r="L157" s="424">
        <v>740084.80580703972</v>
      </c>
      <c r="M157" s="424">
        <v>972090.3473987605</v>
      </c>
      <c r="N157" s="424">
        <v>601274.82408826158</v>
      </c>
      <c r="O157" s="424">
        <v>734896.87074382335</v>
      </c>
      <c r="P157" s="404">
        <f>SUM(Verokompensaatiot[[#This Row],[Veromenetysten korvaus vuodelta 2010]:[Veromenetysten korvaus vuodelta 2021]])</f>
        <v>8391200.3476858288</v>
      </c>
      <c r="Q157" s="405">
        <f>SUM(Verokompensaatiot[[#This Row],[Veromenetysten korvaus vuodelta 2010]:[Veromenetysten korvaus vuodelta 2022]])</f>
        <v>9126097.218429653</v>
      </c>
      <c r="R157" s="427">
        <v>-93995.129412862356</v>
      </c>
      <c r="S157" s="428">
        <f>Verokompensaatiot[[#This Row],[Verokorvaukset vuosilta 2010-2022 yhteensä, €]]+Verokompensaatiot[[#This Row],[Verolykkäysten takaisinperintä vuonna 2022]]</f>
        <v>9032102.0890167914</v>
      </c>
    </row>
    <row r="158" spans="1:19" x14ac:dyDescent="0.25">
      <c r="A158" s="36">
        <v>500</v>
      </c>
      <c r="B158" s="13" t="s">
        <v>170</v>
      </c>
      <c r="C158" s="453">
        <v>581389</v>
      </c>
      <c r="D158" s="424">
        <v>183400</v>
      </c>
      <c r="E158" s="424">
        <v>363140.87080625573</v>
      </c>
      <c r="F158" s="424">
        <v>3914.9002659224384</v>
      </c>
      <c r="G158" s="424">
        <v>-423439.1547483835</v>
      </c>
      <c r="H158" s="424">
        <v>128225.02205424709</v>
      </c>
      <c r="I158" s="424">
        <v>386549.50453305768</v>
      </c>
      <c r="J158" s="424">
        <v>667376.99820234778</v>
      </c>
      <c r="K158" s="424">
        <v>167680.14204433767</v>
      </c>
      <c r="L158" s="424">
        <v>323116.8319311075</v>
      </c>
      <c r="M158" s="424">
        <v>379412.16862785514</v>
      </c>
      <c r="N158" s="424">
        <v>269571.43722290994</v>
      </c>
      <c r="O158" s="424">
        <v>343383.50548702624</v>
      </c>
      <c r="P158" s="404">
        <f>SUM(Verokompensaatiot[[#This Row],[Veromenetysten korvaus vuodelta 2010]:[Veromenetysten korvaus vuodelta 2021]])</f>
        <v>3030337.7209396577</v>
      </c>
      <c r="Q158" s="405">
        <f>SUM(Verokompensaatiot[[#This Row],[Veromenetysten korvaus vuodelta 2010]:[Veromenetysten korvaus vuodelta 2022]])</f>
        <v>3373721.2264266838</v>
      </c>
      <c r="R158" s="427">
        <v>-48079.772643546814</v>
      </c>
      <c r="S158" s="428">
        <f>Verokompensaatiot[[#This Row],[Verokorvaukset vuosilta 2010-2022 yhteensä, €]]+Verokompensaatiot[[#This Row],[Verolykkäysten takaisinperintä vuonna 2022]]</f>
        <v>3325641.4537831368</v>
      </c>
    </row>
    <row r="159" spans="1:19" x14ac:dyDescent="0.25">
      <c r="A159" s="36">
        <v>503</v>
      </c>
      <c r="B159" s="13" t="s">
        <v>171</v>
      </c>
      <c r="C159" s="453">
        <v>672555</v>
      </c>
      <c r="D159" s="424">
        <v>216780</v>
      </c>
      <c r="E159" s="424">
        <v>474562.0938275964</v>
      </c>
      <c r="F159" s="424">
        <v>15988.738246839741</v>
      </c>
      <c r="G159" s="424">
        <v>78732.967067071033</v>
      </c>
      <c r="H159" s="424">
        <v>195548.96349423224</v>
      </c>
      <c r="I159" s="424">
        <v>430684.55735492456</v>
      </c>
      <c r="J159" s="424">
        <v>726253.74604211713</v>
      </c>
      <c r="K159" s="424">
        <v>200202.43590228446</v>
      </c>
      <c r="L159" s="424">
        <v>347871.3990283382</v>
      </c>
      <c r="M159" s="424">
        <v>460505.56339408149</v>
      </c>
      <c r="N159" s="424">
        <v>280432.62115809065</v>
      </c>
      <c r="O159" s="424">
        <v>352429.31650199211</v>
      </c>
      <c r="P159" s="404">
        <f>SUM(Verokompensaatiot[[#This Row],[Veromenetysten korvaus vuodelta 2010]:[Veromenetysten korvaus vuodelta 2021]])</f>
        <v>4100118.0855155755</v>
      </c>
      <c r="Q159" s="405">
        <f>SUM(Verokompensaatiot[[#This Row],[Veromenetysten korvaus vuodelta 2010]:[Veromenetysten korvaus vuodelta 2022]])</f>
        <v>4452547.4020175673</v>
      </c>
      <c r="R159" s="427">
        <v>-33140.673359193301</v>
      </c>
      <c r="S159" s="428">
        <f>Verokompensaatiot[[#This Row],[Verokorvaukset vuosilta 2010-2022 yhteensä, €]]+Verokompensaatiot[[#This Row],[Verolykkäysten takaisinperintä vuonna 2022]]</f>
        <v>4419406.7286583744</v>
      </c>
    </row>
    <row r="160" spans="1:19" x14ac:dyDescent="0.25">
      <c r="A160" s="36">
        <v>504</v>
      </c>
      <c r="B160" s="13" t="s">
        <v>172</v>
      </c>
      <c r="C160" s="453">
        <v>195468</v>
      </c>
      <c r="D160" s="424">
        <v>62369</v>
      </c>
      <c r="E160" s="424">
        <v>141372.8779053007</v>
      </c>
      <c r="F160" s="424">
        <v>6568.4240449716908</v>
      </c>
      <c r="G160" s="424">
        <v>18572.25033574297</v>
      </c>
      <c r="H160" s="424">
        <v>55129.766599642076</v>
      </c>
      <c r="I160" s="424">
        <v>116165.30917116661</v>
      </c>
      <c r="J160" s="424">
        <v>177216.08435129444</v>
      </c>
      <c r="K160" s="424">
        <v>61755.481621091742</v>
      </c>
      <c r="L160" s="424">
        <v>92708.745123056709</v>
      </c>
      <c r="M160" s="424">
        <v>125473.27135620078</v>
      </c>
      <c r="N160" s="424">
        <v>72041.961089114469</v>
      </c>
      <c r="O160" s="424">
        <v>92678.400005244286</v>
      </c>
      <c r="P160" s="404">
        <f>SUM(Verokompensaatiot[[#This Row],[Veromenetysten korvaus vuodelta 2010]:[Veromenetysten korvaus vuodelta 2021]])</f>
        <v>1124841.1715975821</v>
      </c>
      <c r="Q160" s="405">
        <f>SUM(Verokompensaatiot[[#This Row],[Veromenetysten korvaus vuodelta 2010]:[Veromenetysten korvaus vuodelta 2022]])</f>
        <v>1217519.5716028262</v>
      </c>
      <c r="R160" s="427">
        <v>-7510.314357583271</v>
      </c>
      <c r="S160" s="428">
        <f>Verokompensaatiot[[#This Row],[Verokorvaukset vuosilta 2010-2022 yhteensä, €]]+Verokompensaatiot[[#This Row],[Verolykkäysten takaisinperintä vuonna 2022]]</f>
        <v>1210009.2572452431</v>
      </c>
    </row>
    <row r="161" spans="1:19" x14ac:dyDescent="0.25">
      <c r="A161" s="36">
        <v>505</v>
      </c>
      <c r="B161" s="13" t="s">
        <v>173</v>
      </c>
      <c r="C161" s="453">
        <v>1479734</v>
      </c>
      <c r="D161" s="424">
        <v>475013</v>
      </c>
      <c r="E161" s="424">
        <v>989053.62818179117</v>
      </c>
      <c r="F161" s="424">
        <v>9088.8920530040396</v>
      </c>
      <c r="G161" s="424">
        <v>13788.275486488605</v>
      </c>
      <c r="H161" s="424">
        <v>313030.11754291435</v>
      </c>
      <c r="I161" s="424">
        <v>1002537.4279780103</v>
      </c>
      <c r="J161" s="424">
        <v>1537345.6575770497</v>
      </c>
      <c r="K161" s="424">
        <v>427475.5058452923</v>
      </c>
      <c r="L161" s="424">
        <v>779475.21865189087</v>
      </c>
      <c r="M161" s="424">
        <v>1001701.6257097448</v>
      </c>
      <c r="N161" s="424">
        <v>648612.67841961398</v>
      </c>
      <c r="O161" s="424">
        <v>795591.15296853974</v>
      </c>
      <c r="P161" s="404">
        <f>SUM(Verokompensaatiot[[#This Row],[Veromenetysten korvaus vuodelta 2010]:[Veromenetysten korvaus vuodelta 2021]])</f>
        <v>8676856.0274458006</v>
      </c>
      <c r="Q161" s="405">
        <f>SUM(Verokompensaatiot[[#This Row],[Veromenetysten korvaus vuodelta 2010]:[Veromenetysten korvaus vuodelta 2022]])</f>
        <v>9472447.1804143395</v>
      </c>
      <c r="R161" s="427">
        <v>-98369.842684133415</v>
      </c>
      <c r="S161" s="428">
        <f>Verokompensaatiot[[#This Row],[Verokorvaukset vuosilta 2010-2022 yhteensä, €]]+Verokompensaatiot[[#This Row],[Verolykkäysten takaisinperintä vuonna 2022]]</f>
        <v>9374077.3377302065</v>
      </c>
    </row>
    <row r="162" spans="1:19" x14ac:dyDescent="0.25">
      <c r="A162" s="36">
        <v>507</v>
      </c>
      <c r="B162" s="13" t="s">
        <v>174</v>
      </c>
      <c r="C162" s="453">
        <v>612511</v>
      </c>
      <c r="D162" s="424">
        <v>180567</v>
      </c>
      <c r="E162" s="424">
        <v>450385.43213346513</v>
      </c>
      <c r="F162" s="424">
        <v>24541.285169192579</v>
      </c>
      <c r="G162" s="424">
        <v>82977.254527237368</v>
      </c>
      <c r="H162" s="424">
        <v>229492.8758543228</v>
      </c>
      <c r="I162" s="424">
        <v>315091.64487333701</v>
      </c>
      <c r="J162" s="424">
        <v>509287.61366675328</v>
      </c>
      <c r="K162" s="424">
        <v>144620.68137410979</v>
      </c>
      <c r="L162" s="424">
        <v>270129.4987416424</v>
      </c>
      <c r="M162" s="424">
        <v>366252.40444420127</v>
      </c>
      <c r="N162" s="424">
        <v>207075.90957533682</v>
      </c>
      <c r="O162" s="424">
        <v>277139.52687188238</v>
      </c>
      <c r="P162" s="404">
        <f>SUM(Verokompensaatiot[[#This Row],[Veromenetysten korvaus vuodelta 2010]:[Veromenetysten korvaus vuodelta 2021]])</f>
        <v>3392932.6003595982</v>
      </c>
      <c r="Q162" s="405">
        <f>SUM(Verokompensaatiot[[#This Row],[Veromenetysten korvaus vuodelta 2010]:[Veromenetysten korvaus vuodelta 2022]])</f>
        <v>3670072.1272314806</v>
      </c>
      <c r="R162" s="427">
        <v>-24619.314781673871</v>
      </c>
      <c r="S162" s="428">
        <f>Verokompensaatiot[[#This Row],[Verokorvaukset vuosilta 2010-2022 yhteensä, €]]+Verokompensaatiot[[#This Row],[Verolykkäysten takaisinperintä vuonna 2022]]</f>
        <v>3645452.8124498068</v>
      </c>
    </row>
    <row r="163" spans="1:19" x14ac:dyDescent="0.25">
      <c r="A163" s="36">
        <v>508</v>
      </c>
      <c r="B163" s="13" t="s">
        <v>175</v>
      </c>
      <c r="C163" s="453">
        <v>803272</v>
      </c>
      <c r="D163" s="424">
        <v>260536</v>
      </c>
      <c r="E163" s="424">
        <v>594607.00557090575</v>
      </c>
      <c r="F163" s="424">
        <v>29984.572558197375</v>
      </c>
      <c r="G163" s="424">
        <v>81713.79125779483</v>
      </c>
      <c r="H163" s="424">
        <v>348205.48234426253</v>
      </c>
      <c r="I163" s="424">
        <v>470837.27244409214</v>
      </c>
      <c r="J163" s="424">
        <v>887671.22592393123</v>
      </c>
      <c r="K163" s="424">
        <v>228034.70317835227</v>
      </c>
      <c r="L163" s="424">
        <v>418329.02621177264</v>
      </c>
      <c r="M163" s="424">
        <v>534889.71925580513</v>
      </c>
      <c r="N163" s="424">
        <v>319124.39739216893</v>
      </c>
      <c r="O163" s="424">
        <v>438965.81713966618</v>
      </c>
      <c r="P163" s="404">
        <f>SUM(Verokompensaatiot[[#This Row],[Veromenetysten korvaus vuodelta 2010]:[Veromenetysten korvaus vuodelta 2021]])</f>
        <v>4977205.196137283</v>
      </c>
      <c r="Q163" s="405">
        <f>SUM(Verokompensaatiot[[#This Row],[Veromenetysten korvaus vuodelta 2010]:[Veromenetysten korvaus vuodelta 2022]])</f>
        <v>5416171.0132769495</v>
      </c>
      <c r="R163" s="427">
        <v>-48086.175688795345</v>
      </c>
      <c r="S163" s="428">
        <f>Verokompensaatiot[[#This Row],[Verokorvaukset vuosilta 2010-2022 yhteensä, €]]+Verokompensaatiot[[#This Row],[Verolykkäysten takaisinperintä vuonna 2022]]</f>
        <v>5368084.8375881538</v>
      </c>
    </row>
    <row r="164" spans="1:19" x14ac:dyDescent="0.25">
      <c r="A164" s="36">
        <v>529</v>
      </c>
      <c r="B164" s="13" t="s">
        <v>176</v>
      </c>
      <c r="C164" s="453">
        <v>1126269</v>
      </c>
      <c r="D164" s="424">
        <v>399804</v>
      </c>
      <c r="E164" s="424">
        <v>766201.27662967087</v>
      </c>
      <c r="F164" s="424">
        <v>14389.925838253772</v>
      </c>
      <c r="G164" s="424">
        <v>-431494.31892511674</v>
      </c>
      <c r="H164" s="424">
        <v>292074.77072624414</v>
      </c>
      <c r="I164" s="424">
        <v>716649.17486238037</v>
      </c>
      <c r="J164" s="424">
        <v>1313253.5607455149</v>
      </c>
      <c r="K164" s="424">
        <v>386703.96748320304</v>
      </c>
      <c r="L164" s="424">
        <v>671825.33558644855</v>
      </c>
      <c r="M164" s="424">
        <v>837054.10549226706</v>
      </c>
      <c r="N164" s="424">
        <v>537418.16333842266</v>
      </c>
      <c r="O164" s="424">
        <v>677960.59574389167</v>
      </c>
      <c r="P164" s="404">
        <f>SUM(Verokompensaatiot[[#This Row],[Veromenetysten korvaus vuodelta 2010]:[Veromenetysten korvaus vuodelta 2021]])</f>
        <v>6630148.9617772885</v>
      </c>
      <c r="Q164" s="405">
        <f>SUM(Verokompensaatiot[[#This Row],[Veromenetysten korvaus vuodelta 2010]:[Veromenetysten korvaus vuodelta 2022]])</f>
        <v>7308109.5575211802</v>
      </c>
      <c r="R164" s="427">
        <v>-105918.72397989352</v>
      </c>
      <c r="S164" s="428">
        <f>Verokompensaatiot[[#This Row],[Verokorvaukset vuosilta 2010-2022 yhteensä, €]]+Verokompensaatiot[[#This Row],[Verolykkäysten takaisinperintä vuonna 2022]]</f>
        <v>7202190.8335412871</v>
      </c>
    </row>
    <row r="165" spans="1:19" x14ac:dyDescent="0.25">
      <c r="A165" s="36">
        <v>531</v>
      </c>
      <c r="B165" s="13" t="s">
        <v>177</v>
      </c>
      <c r="C165" s="453">
        <v>438841</v>
      </c>
      <c r="D165" s="424">
        <v>144033</v>
      </c>
      <c r="E165" s="424">
        <v>315657.2615734365</v>
      </c>
      <c r="F165" s="424">
        <v>13267.612924917235</v>
      </c>
      <c r="G165" s="424">
        <v>5784.8774261088856</v>
      </c>
      <c r="H165" s="424">
        <v>154824.90383729787</v>
      </c>
      <c r="I165" s="424">
        <v>277279.57392231474</v>
      </c>
      <c r="J165" s="424">
        <v>446750.80011926929</v>
      </c>
      <c r="K165" s="424">
        <v>120873.60937409131</v>
      </c>
      <c r="L165" s="424">
        <v>226991.36700585016</v>
      </c>
      <c r="M165" s="424">
        <v>295492.10994245997</v>
      </c>
      <c r="N165" s="424">
        <v>172881.86799960214</v>
      </c>
      <c r="O165" s="424">
        <v>229853.35260201868</v>
      </c>
      <c r="P165" s="404">
        <f>SUM(Verokompensaatiot[[#This Row],[Veromenetysten korvaus vuodelta 2010]:[Veromenetysten korvaus vuodelta 2021]])</f>
        <v>2612677.9841253478</v>
      </c>
      <c r="Q165" s="405">
        <f>SUM(Verokompensaatiot[[#This Row],[Veromenetysten korvaus vuodelta 2010]:[Veromenetysten korvaus vuodelta 2022]])</f>
        <v>2842531.3367273663</v>
      </c>
      <c r="R165" s="427">
        <v>-23126.81437787196</v>
      </c>
      <c r="S165" s="428">
        <f>Verokompensaatiot[[#This Row],[Verokorvaukset vuosilta 2010-2022 yhteensä, €]]+Verokompensaatiot[[#This Row],[Verolykkäysten takaisinperintä vuonna 2022]]</f>
        <v>2819404.5223494945</v>
      </c>
    </row>
    <row r="166" spans="1:19" x14ac:dyDescent="0.25">
      <c r="A166" s="36">
        <v>535</v>
      </c>
      <c r="B166" s="13" t="s">
        <v>178</v>
      </c>
      <c r="C166" s="453">
        <v>959779</v>
      </c>
      <c r="D166" s="424">
        <v>298038</v>
      </c>
      <c r="E166" s="424">
        <v>742244.57160108408</v>
      </c>
      <c r="F166" s="424">
        <v>31395.044960570765</v>
      </c>
      <c r="G166" s="424">
        <v>86216.866427678178</v>
      </c>
      <c r="H166" s="424">
        <v>384828.58999843674</v>
      </c>
      <c r="I166" s="424">
        <v>586699.58609590796</v>
      </c>
      <c r="J166" s="424">
        <v>917056.14742827835</v>
      </c>
      <c r="K166" s="424">
        <v>236083.63672031384</v>
      </c>
      <c r="L166" s="424">
        <v>483486.12478537211</v>
      </c>
      <c r="M166" s="424">
        <v>655415.29803997499</v>
      </c>
      <c r="N166" s="424">
        <v>382809.24456154421</v>
      </c>
      <c r="O166" s="424">
        <v>487882.66099881323</v>
      </c>
      <c r="P166" s="404">
        <f>SUM(Verokompensaatiot[[#This Row],[Veromenetysten korvaus vuodelta 2010]:[Veromenetysten korvaus vuodelta 2021]])</f>
        <v>5764052.1106191613</v>
      </c>
      <c r="Q166" s="405">
        <f>SUM(Verokompensaatiot[[#This Row],[Veromenetysten korvaus vuodelta 2010]:[Veromenetysten korvaus vuodelta 2022]])</f>
        <v>6251934.7716179742</v>
      </c>
      <c r="R166" s="427">
        <v>-38524.105340807553</v>
      </c>
      <c r="S166" s="428">
        <f>Verokompensaatiot[[#This Row],[Verokorvaukset vuosilta 2010-2022 yhteensä, €]]+Verokompensaatiot[[#This Row],[Verolykkäysten takaisinperintä vuonna 2022]]</f>
        <v>6213410.6662771665</v>
      </c>
    </row>
    <row r="167" spans="1:19" x14ac:dyDescent="0.25">
      <c r="A167" s="36">
        <v>536</v>
      </c>
      <c r="B167" s="13" t="s">
        <v>179</v>
      </c>
      <c r="C167" s="453">
        <v>2025008</v>
      </c>
      <c r="D167" s="424">
        <v>639058</v>
      </c>
      <c r="E167" s="424">
        <v>1293658.0277316587</v>
      </c>
      <c r="F167" s="424">
        <v>16113.233209466209</v>
      </c>
      <c r="G167" s="424">
        <v>29726.065003372754</v>
      </c>
      <c r="H167" s="424">
        <v>685453.07183000259</v>
      </c>
      <c r="I167" s="424">
        <v>1344889.1313814824</v>
      </c>
      <c r="J167" s="424">
        <v>2233952.0745359459</v>
      </c>
      <c r="K167" s="424">
        <v>578686.89771078154</v>
      </c>
      <c r="L167" s="424">
        <v>1155887.2384274635</v>
      </c>
      <c r="M167" s="424">
        <v>1444850.5615021733</v>
      </c>
      <c r="N167" s="424">
        <v>964067.93394148012</v>
      </c>
      <c r="O167" s="424">
        <v>1240608.8897727353</v>
      </c>
      <c r="P167" s="404">
        <f>SUM(Verokompensaatiot[[#This Row],[Veromenetysten korvaus vuodelta 2010]:[Veromenetysten korvaus vuodelta 2021]])</f>
        <v>12411350.235273827</v>
      </c>
      <c r="Q167" s="405">
        <f>SUM(Verokompensaatiot[[#This Row],[Veromenetysten korvaus vuodelta 2010]:[Veromenetysten korvaus vuodelta 2022]])</f>
        <v>13651959.125046562</v>
      </c>
      <c r="R167" s="427">
        <v>-170085.89447632874</v>
      </c>
      <c r="S167" s="428">
        <f>Verokompensaatiot[[#This Row],[Verokorvaukset vuosilta 2010-2022 yhteensä, €]]+Verokompensaatiot[[#This Row],[Verolykkäysten takaisinperintä vuonna 2022]]</f>
        <v>13481873.230570234</v>
      </c>
    </row>
    <row r="168" spans="1:19" x14ac:dyDescent="0.25">
      <c r="A168" s="36">
        <v>538</v>
      </c>
      <c r="B168" s="13" t="s">
        <v>180</v>
      </c>
      <c r="C168" s="453">
        <v>391270</v>
      </c>
      <c r="D168" s="424">
        <v>123013</v>
      </c>
      <c r="E168" s="424">
        <v>242596.63038865852</v>
      </c>
      <c r="F168" s="424">
        <v>3579.7945299190155</v>
      </c>
      <c r="G168" s="424">
        <v>17659.404046923213</v>
      </c>
      <c r="H168" s="424">
        <v>96120.125570317046</v>
      </c>
      <c r="I168" s="424">
        <v>243463.35821764384</v>
      </c>
      <c r="J168" s="424">
        <v>418804.37475416379</v>
      </c>
      <c r="K168" s="424">
        <v>102384.76512897338</v>
      </c>
      <c r="L168" s="424">
        <v>193340.95306111281</v>
      </c>
      <c r="M168" s="424">
        <v>251378.99568681928</v>
      </c>
      <c r="N168" s="424">
        <v>163920.25787598902</v>
      </c>
      <c r="O168" s="424">
        <v>199623.74849001769</v>
      </c>
      <c r="P168" s="404">
        <f>SUM(Verokompensaatiot[[#This Row],[Veromenetysten korvaus vuodelta 2010]:[Veromenetysten korvaus vuodelta 2021]])</f>
        <v>2247531.6592605198</v>
      </c>
      <c r="Q168" s="405">
        <f>SUM(Verokompensaatiot[[#This Row],[Veromenetysten korvaus vuodelta 2010]:[Veromenetysten korvaus vuodelta 2022]])</f>
        <v>2447155.4077505376</v>
      </c>
      <c r="R168" s="427">
        <v>-21267.278332092123</v>
      </c>
      <c r="S168" s="428">
        <f>Verokompensaatiot[[#This Row],[Verokorvaukset vuosilta 2010-2022 yhteensä, €]]+Verokompensaatiot[[#This Row],[Verolykkäysten takaisinperintä vuonna 2022]]</f>
        <v>2425888.1294184453</v>
      </c>
    </row>
    <row r="169" spans="1:19" x14ac:dyDescent="0.25">
      <c r="A169" s="36">
        <v>541</v>
      </c>
      <c r="B169" s="13" t="s">
        <v>181</v>
      </c>
      <c r="C169" s="453">
        <v>995247</v>
      </c>
      <c r="D169" s="424">
        <v>308034</v>
      </c>
      <c r="E169" s="424">
        <v>838594.18057144899</v>
      </c>
      <c r="F169" s="424">
        <v>47545.389432168769</v>
      </c>
      <c r="G169" s="424">
        <v>133720.40702885162</v>
      </c>
      <c r="H169" s="424">
        <v>433982.73767950042</v>
      </c>
      <c r="I169" s="424">
        <v>556119.80564314523</v>
      </c>
      <c r="J169" s="424">
        <v>898885.23495856766</v>
      </c>
      <c r="K169" s="424">
        <v>274897.1767368656</v>
      </c>
      <c r="L169" s="424">
        <v>484578.39218715357</v>
      </c>
      <c r="M169" s="424">
        <v>656237.73745466163</v>
      </c>
      <c r="N169" s="424">
        <v>351879.62141524645</v>
      </c>
      <c r="O169" s="424">
        <v>464636.92501143808</v>
      </c>
      <c r="P169" s="404">
        <f>SUM(Verokompensaatiot[[#This Row],[Veromenetysten korvaus vuodelta 2010]:[Veromenetysten korvaus vuodelta 2021]])</f>
        <v>5979721.6831076089</v>
      </c>
      <c r="Q169" s="405">
        <f>SUM(Verokompensaatiot[[#This Row],[Veromenetysten korvaus vuodelta 2010]:[Veromenetysten korvaus vuodelta 2022]])</f>
        <v>6444358.6081190472</v>
      </c>
      <c r="R169" s="427">
        <v>-34698.322895895093</v>
      </c>
      <c r="S169" s="428">
        <f>Verokompensaatiot[[#This Row],[Verokorvaukset vuosilta 2010-2022 yhteensä, €]]+Verokompensaatiot[[#This Row],[Verolykkäysten takaisinperintä vuonna 2022]]</f>
        <v>6409660.2852231525</v>
      </c>
    </row>
    <row r="170" spans="1:19" x14ac:dyDescent="0.25">
      <c r="A170" s="36">
        <v>543</v>
      </c>
      <c r="B170" s="13" t="s">
        <v>182</v>
      </c>
      <c r="C170" s="453">
        <v>2508951</v>
      </c>
      <c r="D170" s="424">
        <v>815872</v>
      </c>
      <c r="E170" s="424">
        <v>1541302.5968424971</v>
      </c>
      <c r="F170" s="424">
        <v>-2689.5568037836974</v>
      </c>
      <c r="G170" s="424">
        <v>-252744.74866968312</v>
      </c>
      <c r="H170" s="424">
        <v>461128.29631924519</v>
      </c>
      <c r="I170" s="424">
        <v>1697250.0701201775</v>
      </c>
      <c r="J170" s="424">
        <v>2641548.730693181</v>
      </c>
      <c r="K170" s="424">
        <v>760307.29971737438</v>
      </c>
      <c r="L170" s="424">
        <v>1322288.977590187</v>
      </c>
      <c r="M170" s="424">
        <v>1636796.1764733593</v>
      </c>
      <c r="N170" s="424">
        <v>1178622.779299265</v>
      </c>
      <c r="O170" s="424">
        <v>1423855.0930250993</v>
      </c>
      <c r="P170" s="404">
        <f>SUM(Verokompensaatiot[[#This Row],[Veromenetysten korvaus vuodelta 2010]:[Veromenetysten korvaus vuodelta 2021]])</f>
        <v>14308633.621581819</v>
      </c>
      <c r="Q170" s="405">
        <f>SUM(Verokompensaatiot[[#This Row],[Veromenetysten korvaus vuodelta 2010]:[Veromenetysten korvaus vuodelta 2022]])</f>
        <v>15732488.714606918</v>
      </c>
      <c r="R170" s="427">
        <v>-230828.91882494729</v>
      </c>
      <c r="S170" s="428">
        <f>Verokompensaatiot[[#This Row],[Verokorvaukset vuosilta 2010-2022 yhteensä, €]]+Verokompensaatiot[[#This Row],[Verolykkäysten takaisinperintä vuonna 2022]]</f>
        <v>15501659.795781972</v>
      </c>
    </row>
    <row r="171" spans="1:19" x14ac:dyDescent="0.25">
      <c r="A171" s="36">
        <v>545</v>
      </c>
      <c r="B171" s="13" t="s">
        <v>183</v>
      </c>
      <c r="C171" s="453">
        <v>882100</v>
      </c>
      <c r="D171" s="424">
        <v>360351</v>
      </c>
      <c r="E171" s="424">
        <v>862960.74430859403</v>
      </c>
      <c r="F171" s="424">
        <v>51821.178533274098</v>
      </c>
      <c r="G171" s="424">
        <v>100620.96981149455</v>
      </c>
      <c r="H171" s="424">
        <v>341477.81833302096</v>
      </c>
      <c r="I171" s="424">
        <v>661809.19778420764</v>
      </c>
      <c r="J171" s="424">
        <v>988815.4396264588</v>
      </c>
      <c r="K171" s="424">
        <v>358380.75568269467</v>
      </c>
      <c r="L171" s="424">
        <v>546498.55625187315</v>
      </c>
      <c r="M171" s="424">
        <v>744996.28072836669</v>
      </c>
      <c r="N171" s="424">
        <v>435165.12566096312</v>
      </c>
      <c r="O171" s="424">
        <v>529701.90000824619</v>
      </c>
      <c r="P171" s="404">
        <f>SUM(Verokompensaatiot[[#This Row],[Veromenetysten korvaus vuodelta 2010]:[Veromenetysten korvaus vuodelta 2021]])</f>
        <v>6334997.0667209476</v>
      </c>
      <c r="Q171" s="405">
        <f>SUM(Verokompensaatiot[[#This Row],[Veromenetysten korvaus vuodelta 2010]:[Veromenetysten korvaus vuodelta 2022]])</f>
        <v>6864698.9667291939</v>
      </c>
      <c r="R171" s="427">
        <v>-37306.320220447284</v>
      </c>
      <c r="S171" s="428">
        <f>Verokompensaatiot[[#This Row],[Verokorvaukset vuosilta 2010-2022 yhteensä, €]]+Verokompensaatiot[[#This Row],[Verolykkäysten takaisinperintä vuonna 2022]]</f>
        <v>6827392.6465087468</v>
      </c>
    </row>
    <row r="172" spans="1:19" x14ac:dyDescent="0.25">
      <c r="A172" s="36">
        <v>560</v>
      </c>
      <c r="B172" s="13" t="s">
        <v>184</v>
      </c>
      <c r="C172" s="453">
        <v>1347206</v>
      </c>
      <c r="D172" s="424">
        <v>448989</v>
      </c>
      <c r="E172" s="424">
        <v>1044372.1029025062</v>
      </c>
      <c r="F172" s="424">
        <v>40840.805751340253</v>
      </c>
      <c r="G172" s="424">
        <v>25536.415548027293</v>
      </c>
      <c r="H172" s="424">
        <v>410477.114387732</v>
      </c>
      <c r="I172" s="424">
        <v>841468.43956446939</v>
      </c>
      <c r="J172" s="424">
        <v>1345148.8386893263</v>
      </c>
      <c r="K172" s="424">
        <v>396782.10989634832</v>
      </c>
      <c r="L172" s="424">
        <v>698393.14452333818</v>
      </c>
      <c r="M172" s="424">
        <v>922060.50137157866</v>
      </c>
      <c r="N172" s="424">
        <v>551655.60284756392</v>
      </c>
      <c r="O172" s="424">
        <v>702424.4158128323</v>
      </c>
      <c r="P172" s="404">
        <f>SUM(Verokompensaatiot[[#This Row],[Veromenetysten korvaus vuodelta 2010]:[Veromenetysten korvaus vuodelta 2021]])</f>
        <v>8072930.0754822316</v>
      </c>
      <c r="Q172" s="405">
        <f>SUM(Verokompensaatiot[[#This Row],[Veromenetysten korvaus vuodelta 2010]:[Veromenetysten korvaus vuodelta 2022]])</f>
        <v>8775354.4912950639</v>
      </c>
      <c r="R172" s="427">
        <v>-66948.356364280509</v>
      </c>
      <c r="S172" s="428">
        <f>Verokompensaatiot[[#This Row],[Verokorvaukset vuosilta 2010-2022 yhteensä, €]]+Verokompensaatiot[[#This Row],[Verolykkäysten takaisinperintä vuonna 2022]]</f>
        <v>8708406.1349307839</v>
      </c>
    </row>
    <row r="173" spans="1:19" x14ac:dyDescent="0.25">
      <c r="A173" s="36">
        <v>561</v>
      </c>
      <c r="B173" s="13" t="s">
        <v>185</v>
      </c>
      <c r="C173" s="453">
        <v>125388</v>
      </c>
      <c r="D173" s="424">
        <v>47164</v>
      </c>
      <c r="E173" s="424">
        <v>120705.51309423543</v>
      </c>
      <c r="F173" s="424">
        <v>6912.0473510312058</v>
      </c>
      <c r="G173" s="424">
        <v>16468.420393850014</v>
      </c>
      <c r="H173" s="424">
        <v>44923.497967833151</v>
      </c>
      <c r="I173" s="424">
        <v>91105.935910178683</v>
      </c>
      <c r="J173" s="424">
        <v>127322.0639238273</v>
      </c>
      <c r="K173" s="424">
        <v>42722.480114134763</v>
      </c>
      <c r="L173" s="424">
        <v>69442.992919674653</v>
      </c>
      <c r="M173" s="424">
        <v>95695.844868757136</v>
      </c>
      <c r="N173" s="424">
        <v>56285.301239261629</v>
      </c>
      <c r="O173" s="424">
        <v>69785.969391283725</v>
      </c>
      <c r="P173" s="404">
        <f>SUM(Verokompensaatiot[[#This Row],[Veromenetysten korvaus vuodelta 2010]:[Veromenetysten korvaus vuodelta 2021]])</f>
        <v>844136.09778278391</v>
      </c>
      <c r="Q173" s="405">
        <f>SUM(Verokompensaatiot[[#This Row],[Veromenetysten korvaus vuodelta 2010]:[Veromenetysten korvaus vuodelta 2022]])</f>
        <v>913922.0671740676</v>
      </c>
      <c r="R173" s="427">
        <v>-5099.8217387204359</v>
      </c>
      <c r="S173" s="428">
        <f>Verokompensaatiot[[#This Row],[Verokorvaukset vuosilta 2010-2022 yhteensä, €]]+Verokompensaatiot[[#This Row],[Verolykkäysten takaisinperintä vuonna 2022]]</f>
        <v>908822.2454353472</v>
      </c>
    </row>
    <row r="174" spans="1:19" x14ac:dyDescent="0.25">
      <c r="A174" s="36">
        <v>562</v>
      </c>
      <c r="B174" s="13" t="s">
        <v>186</v>
      </c>
      <c r="C174" s="453">
        <v>830958</v>
      </c>
      <c r="D174" s="424">
        <v>272171</v>
      </c>
      <c r="E174" s="424">
        <v>596253.02858232183</v>
      </c>
      <c r="F174" s="424">
        <v>27439.144029399191</v>
      </c>
      <c r="G174" s="424">
        <v>84570.054895810055</v>
      </c>
      <c r="H174" s="424">
        <v>269120.68028650165</v>
      </c>
      <c r="I174" s="424">
        <v>520355.84063226765</v>
      </c>
      <c r="J174" s="424">
        <v>820429.66557845939</v>
      </c>
      <c r="K174" s="424">
        <v>233185.05735749073</v>
      </c>
      <c r="L174" s="424">
        <v>414341.86908865831</v>
      </c>
      <c r="M174" s="424">
        <v>553388.66922539088</v>
      </c>
      <c r="N174" s="424">
        <v>315388.40156651445</v>
      </c>
      <c r="O174" s="424">
        <v>418729.81858461368</v>
      </c>
      <c r="P174" s="404">
        <f>SUM(Verokompensaatiot[[#This Row],[Veromenetysten korvaus vuodelta 2010]:[Veromenetysten korvaus vuodelta 2021]])</f>
        <v>4937601.4112428138</v>
      </c>
      <c r="Q174" s="405">
        <f>SUM(Verokompensaatiot[[#This Row],[Veromenetysten korvaus vuodelta 2010]:[Veromenetysten korvaus vuodelta 2022]])</f>
        <v>5356331.2298274273</v>
      </c>
      <c r="R174" s="427">
        <v>-39799.220769906926</v>
      </c>
      <c r="S174" s="428">
        <f>Verokompensaatiot[[#This Row],[Verokorvaukset vuosilta 2010-2022 yhteensä, €]]+Verokompensaatiot[[#This Row],[Verolykkäysten takaisinperintä vuonna 2022]]</f>
        <v>5316532.00905752</v>
      </c>
    </row>
    <row r="175" spans="1:19" x14ac:dyDescent="0.25">
      <c r="A175" s="36">
        <v>563</v>
      </c>
      <c r="B175" s="13" t="s">
        <v>187</v>
      </c>
      <c r="C175" s="453">
        <v>671353</v>
      </c>
      <c r="D175" s="424">
        <v>207901</v>
      </c>
      <c r="E175" s="424">
        <v>489424.87352101569</v>
      </c>
      <c r="F175" s="424">
        <v>20115.517900169791</v>
      </c>
      <c r="G175" s="424">
        <v>47737.777973836666</v>
      </c>
      <c r="H175" s="424">
        <v>243027.83338420675</v>
      </c>
      <c r="I175" s="424">
        <v>383364.1612117319</v>
      </c>
      <c r="J175" s="424">
        <v>631795.76511602849</v>
      </c>
      <c r="K175" s="424">
        <v>164118.53861002752</v>
      </c>
      <c r="L175" s="424">
        <v>320445.3298210681</v>
      </c>
      <c r="M175" s="424">
        <v>424993.62145444023</v>
      </c>
      <c r="N175" s="424">
        <v>251655.63985256257</v>
      </c>
      <c r="O175" s="424">
        <v>328057.05082671071</v>
      </c>
      <c r="P175" s="404">
        <f>SUM(Verokompensaatiot[[#This Row],[Veromenetysten korvaus vuodelta 2010]:[Veromenetysten korvaus vuodelta 2021]])</f>
        <v>3855933.0588450874</v>
      </c>
      <c r="Q175" s="405">
        <f>SUM(Verokompensaatiot[[#This Row],[Veromenetysten korvaus vuodelta 2010]:[Veromenetysten korvaus vuodelta 2022]])</f>
        <v>4183990.1096717981</v>
      </c>
      <c r="R175" s="427">
        <v>-30400.158540059176</v>
      </c>
      <c r="S175" s="428">
        <f>Verokompensaatiot[[#This Row],[Verokorvaukset vuosilta 2010-2022 yhteensä, €]]+Verokompensaatiot[[#This Row],[Verolykkäysten takaisinperintä vuonna 2022]]</f>
        <v>4153589.9511317387</v>
      </c>
    </row>
    <row r="176" spans="1:19" x14ac:dyDescent="0.25">
      <c r="A176" s="36">
        <v>564</v>
      </c>
      <c r="B176" s="13" t="s">
        <v>188</v>
      </c>
      <c r="C176" s="453">
        <v>11522544</v>
      </c>
      <c r="D176" s="424">
        <v>4098255</v>
      </c>
      <c r="E176" s="424">
        <v>9979124.8611381873</v>
      </c>
      <c r="F176" s="424">
        <v>334871.9485142128</v>
      </c>
      <c r="G176" s="424">
        <v>2477521.5332884975</v>
      </c>
      <c r="H176" s="424">
        <v>4353592.1019415529</v>
      </c>
      <c r="I176" s="424">
        <v>9470918.065931553</v>
      </c>
      <c r="J176" s="424">
        <v>12734337.278607612</v>
      </c>
      <c r="K176" s="424">
        <v>4651088.9883780247</v>
      </c>
      <c r="L176" s="424">
        <v>8066328.4418830965</v>
      </c>
      <c r="M176" s="424">
        <v>10319905.827703983</v>
      </c>
      <c r="N176" s="424">
        <v>6604692.2784952903</v>
      </c>
      <c r="O176" s="424">
        <v>8212001.7342916559</v>
      </c>
      <c r="P176" s="404">
        <f>SUM(Verokompensaatiot[[#This Row],[Veromenetysten korvaus vuodelta 2010]:[Veromenetysten korvaus vuodelta 2021]])</f>
        <v>84613180.325882018</v>
      </c>
      <c r="Q176" s="405">
        <f>SUM(Verokompensaatiot[[#This Row],[Veromenetysten korvaus vuodelta 2010]:[Veromenetysten korvaus vuodelta 2022]])</f>
        <v>92825182.060173675</v>
      </c>
      <c r="R176" s="427">
        <v>-949352.15243914048</v>
      </c>
      <c r="S176" s="428">
        <f>Verokompensaatiot[[#This Row],[Verokorvaukset vuosilta 2010-2022 yhteensä, €]]+Verokompensaatiot[[#This Row],[Verolykkäysten takaisinperintä vuonna 2022]]</f>
        <v>91875829.907734528</v>
      </c>
    </row>
    <row r="177" spans="1:19" x14ac:dyDescent="0.25">
      <c r="A177" s="36">
        <v>576</v>
      </c>
      <c r="B177" s="13" t="s">
        <v>189</v>
      </c>
      <c r="C177" s="453">
        <v>333500</v>
      </c>
      <c r="D177" s="424">
        <v>98579</v>
      </c>
      <c r="E177" s="424">
        <v>244053.00071714519</v>
      </c>
      <c r="F177" s="424">
        <v>13893.435066114844</v>
      </c>
      <c r="G177" s="424">
        <v>51242.601931801124</v>
      </c>
      <c r="H177" s="424">
        <v>118125.36311008477</v>
      </c>
      <c r="I177" s="424">
        <v>174574.08487837674</v>
      </c>
      <c r="J177" s="424">
        <v>280874.32813366747</v>
      </c>
      <c r="K177" s="424">
        <v>88419.750612366755</v>
      </c>
      <c r="L177" s="424">
        <v>148608.44923375346</v>
      </c>
      <c r="M177" s="424">
        <v>203233.21949617603</v>
      </c>
      <c r="N177" s="424">
        <v>108181.11167061342</v>
      </c>
      <c r="O177" s="424">
        <v>146975.99741113177</v>
      </c>
      <c r="P177" s="404">
        <f>SUM(Verokompensaatiot[[#This Row],[Veromenetysten korvaus vuodelta 2010]:[Veromenetysten korvaus vuodelta 2021]])</f>
        <v>1863284.3448500999</v>
      </c>
      <c r="Q177" s="405">
        <f>SUM(Verokompensaatiot[[#This Row],[Veromenetysten korvaus vuodelta 2010]:[Veromenetysten korvaus vuodelta 2022]])</f>
        <v>2010260.3422612317</v>
      </c>
      <c r="R177" s="427">
        <v>-12178.29479250588</v>
      </c>
      <c r="S177" s="428">
        <f>Verokompensaatiot[[#This Row],[Verokorvaukset vuosilta 2010-2022 yhteensä, €]]+Verokompensaatiot[[#This Row],[Verolykkäysten takaisinperintä vuonna 2022]]</f>
        <v>1998082.0474687258</v>
      </c>
    </row>
    <row r="178" spans="1:19" x14ac:dyDescent="0.25">
      <c r="A178" s="36">
        <v>577</v>
      </c>
      <c r="B178" s="13" t="s">
        <v>190</v>
      </c>
      <c r="C178" s="453">
        <v>715882</v>
      </c>
      <c r="D178" s="424">
        <v>239696</v>
      </c>
      <c r="E178" s="424">
        <v>484639.53185361932</v>
      </c>
      <c r="F178" s="424">
        <v>8500.4062881349746</v>
      </c>
      <c r="G178" s="424">
        <v>9666.3122351172387</v>
      </c>
      <c r="H178" s="424">
        <v>210520.21530560398</v>
      </c>
      <c r="I178" s="424">
        <v>502854.84421210585</v>
      </c>
      <c r="J178" s="424">
        <v>843472.53884409333</v>
      </c>
      <c r="K178" s="424">
        <v>240276.30637840199</v>
      </c>
      <c r="L178" s="424">
        <v>418130.20248973597</v>
      </c>
      <c r="M178" s="424">
        <v>512171.82169536507</v>
      </c>
      <c r="N178" s="424">
        <v>342921.19753346138</v>
      </c>
      <c r="O178" s="424">
        <v>425191.70159342675</v>
      </c>
      <c r="P178" s="404">
        <f>SUM(Verokompensaatiot[[#This Row],[Veromenetysten korvaus vuodelta 2010]:[Veromenetysten korvaus vuodelta 2021]])</f>
        <v>4528731.3768356387</v>
      </c>
      <c r="Q178" s="405">
        <f>SUM(Verokompensaatiot[[#This Row],[Veromenetysten korvaus vuodelta 2010]:[Veromenetysten korvaus vuodelta 2022]])</f>
        <v>4953923.0784290656</v>
      </c>
      <c r="R178" s="427">
        <v>-51890.834182957427</v>
      </c>
      <c r="S178" s="428">
        <f>Verokompensaatiot[[#This Row],[Verokorvaukset vuosilta 2010-2022 yhteensä, €]]+Verokompensaatiot[[#This Row],[Verolykkäysten takaisinperintä vuonna 2022]]</f>
        <v>4902032.2442461085</v>
      </c>
    </row>
    <row r="179" spans="1:19" x14ac:dyDescent="0.25">
      <c r="A179" s="36">
        <v>578</v>
      </c>
      <c r="B179" s="13" t="s">
        <v>191</v>
      </c>
      <c r="C179" s="453">
        <v>359413</v>
      </c>
      <c r="D179" s="424">
        <v>117091</v>
      </c>
      <c r="E179" s="424">
        <v>292961.80918731331</v>
      </c>
      <c r="F179" s="424">
        <v>17070.764551890865</v>
      </c>
      <c r="G179" s="424">
        <v>64056.449333093362</v>
      </c>
      <c r="H179" s="424">
        <v>149275.46134262069</v>
      </c>
      <c r="I179" s="424">
        <v>171825.56490100868</v>
      </c>
      <c r="J179" s="424">
        <v>290627.2859584415</v>
      </c>
      <c r="K179" s="424">
        <v>81329.214023202541</v>
      </c>
      <c r="L179" s="424">
        <v>160375.5194643866</v>
      </c>
      <c r="M179" s="424">
        <v>208278.56732756144</v>
      </c>
      <c r="N179" s="424">
        <v>111361.38857019745</v>
      </c>
      <c r="O179" s="424">
        <v>156226.87100143812</v>
      </c>
      <c r="P179" s="404">
        <f>SUM(Verokompensaatiot[[#This Row],[Veromenetysten korvaus vuodelta 2010]:[Veromenetysten korvaus vuodelta 2021]])</f>
        <v>2023666.0246597161</v>
      </c>
      <c r="Q179" s="405">
        <f>SUM(Verokompensaatiot[[#This Row],[Veromenetysten korvaus vuodelta 2010]:[Veromenetysten korvaus vuodelta 2022]])</f>
        <v>2179892.8956611543</v>
      </c>
      <c r="R179" s="427">
        <v>-12850.251821047676</v>
      </c>
      <c r="S179" s="428">
        <f>Verokompensaatiot[[#This Row],[Verokorvaukset vuosilta 2010-2022 yhteensä, €]]+Verokompensaatiot[[#This Row],[Verolykkäysten takaisinperintä vuonna 2022]]</f>
        <v>2167042.6438401067</v>
      </c>
    </row>
    <row r="180" spans="1:19" x14ac:dyDescent="0.25">
      <c r="A180" s="36">
        <v>580</v>
      </c>
      <c r="B180" s="13" t="s">
        <v>192</v>
      </c>
      <c r="C180" s="453">
        <v>548728</v>
      </c>
      <c r="D180" s="424">
        <v>164426</v>
      </c>
      <c r="E180" s="424">
        <v>449529.53167335782</v>
      </c>
      <c r="F180" s="424">
        <v>24829.508858097441</v>
      </c>
      <c r="G180" s="424">
        <v>64431.620005739838</v>
      </c>
      <c r="H180" s="424">
        <v>213722.76312997163</v>
      </c>
      <c r="I180" s="424">
        <v>280306.99889802601</v>
      </c>
      <c r="J180" s="424">
        <v>469469.18040496006</v>
      </c>
      <c r="K180" s="424">
        <v>137511.71819732754</v>
      </c>
      <c r="L180" s="424">
        <v>231938.45242337234</v>
      </c>
      <c r="M180" s="424">
        <v>298735.66245908255</v>
      </c>
      <c r="N180" s="424">
        <v>167913.09082135741</v>
      </c>
      <c r="O180" s="424">
        <v>230642.87053648822</v>
      </c>
      <c r="P180" s="404">
        <f>SUM(Verokompensaatiot[[#This Row],[Veromenetysten korvaus vuodelta 2010]:[Veromenetysten korvaus vuodelta 2021]])</f>
        <v>3051542.5268712929</v>
      </c>
      <c r="Q180" s="405">
        <f>SUM(Verokompensaatiot[[#This Row],[Veromenetysten korvaus vuodelta 2010]:[Veromenetysten korvaus vuodelta 2022]])</f>
        <v>3282185.3974077809</v>
      </c>
      <c r="R180" s="427">
        <v>-17990.650227327227</v>
      </c>
      <c r="S180" s="428">
        <f>Verokompensaatiot[[#This Row],[Verokorvaukset vuosilta 2010-2022 yhteensä, €]]+Verokompensaatiot[[#This Row],[Verolykkäysten takaisinperintä vuonna 2022]]</f>
        <v>3264194.7471804535</v>
      </c>
    </row>
    <row r="181" spans="1:19" x14ac:dyDescent="0.25">
      <c r="A181" s="36">
        <v>581</v>
      </c>
      <c r="B181" s="13" t="s">
        <v>193</v>
      </c>
      <c r="C181" s="453">
        <v>631294</v>
      </c>
      <c r="D181" s="424">
        <v>193783</v>
      </c>
      <c r="E181" s="424">
        <v>483072.91428183857</v>
      </c>
      <c r="F181" s="424">
        <v>24805.220835978082</v>
      </c>
      <c r="G181" s="424">
        <v>35617.507817142541</v>
      </c>
      <c r="H181" s="424">
        <v>244726.99378497124</v>
      </c>
      <c r="I181" s="424">
        <v>364807.035582009</v>
      </c>
      <c r="J181" s="424">
        <v>582032.86169761384</v>
      </c>
      <c r="K181" s="424">
        <v>169726.33743962029</v>
      </c>
      <c r="L181" s="424">
        <v>309542.48135553871</v>
      </c>
      <c r="M181" s="424">
        <v>414669.19576379406</v>
      </c>
      <c r="N181" s="424">
        <v>229030.69473690001</v>
      </c>
      <c r="O181" s="424">
        <v>303984.63753058086</v>
      </c>
      <c r="P181" s="404">
        <f>SUM(Verokompensaatiot[[#This Row],[Veromenetysten korvaus vuodelta 2010]:[Veromenetysten korvaus vuodelta 2021]])</f>
        <v>3683108.2432954065</v>
      </c>
      <c r="Q181" s="405">
        <f>SUM(Verokompensaatiot[[#This Row],[Veromenetysten korvaus vuodelta 2010]:[Veromenetysten korvaus vuodelta 2022]])</f>
        <v>3987092.8808259871</v>
      </c>
      <c r="R181" s="427">
        <v>-26604.768010849773</v>
      </c>
      <c r="S181" s="428">
        <f>Verokompensaatiot[[#This Row],[Verokorvaukset vuosilta 2010-2022 yhteensä, €]]+Verokompensaatiot[[#This Row],[Verolykkäysten takaisinperintä vuonna 2022]]</f>
        <v>3960488.1128151375</v>
      </c>
    </row>
    <row r="182" spans="1:19" x14ac:dyDescent="0.25">
      <c r="A182" s="36">
        <v>583</v>
      </c>
      <c r="B182" s="13" t="s">
        <v>194</v>
      </c>
      <c r="C182" s="453">
        <v>98737</v>
      </c>
      <c r="D182" s="424">
        <v>30421</v>
      </c>
      <c r="E182" s="424">
        <v>86707.593906110051</v>
      </c>
      <c r="F182" s="424">
        <v>4883.3227807354506</v>
      </c>
      <c r="G182" s="424">
        <v>12434.331455737256</v>
      </c>
      <c r="H182" s="424">
        <v>32710.823561396781</v>
      </c>
      <c r="I182" s="424">
        <v>49945.523806111269</v>
      </c>
      <c r="J182" s="424">
        <v>84755.746992006912</v>
      </c>
      <c r="K182" s="424">
        <v>26259.991914495644</v>
      </c>
      <c r="L182" s="424">
        <v>48698.913694581999</v>
      </c>
      <c r="M182" s="424">
        <v>63368.438666917144</v>
      </c>
      <c r="N182" s="424">
        <v>36270.27248856298</v>
      </c>
      <c r="O182" s="424">
        <v>48320.09231031526</v>
      </c>
      <c r="P182" s="404">
        <f>SUM(Verokompensaatiot[[#This Row],[Veromenetysten korvaus vuodelta 2010]:[Veromenetysten korvaus vuodelta 2021]])</f>
        <v>575192.95926665538</v>
      </c>
      <c r="Q182" s="405">
        <f>SUM(Verokompensaatiot[[#This Row],[Veromenetysten korvaus vuodelta 2010]:[Veromenetysten korvaus vuodelta 2022]])</f>
        <v>623513.05157697061</v>
      </c>
      <c r="R182" s="427">
        <v>-6105.082584600581</v>
      </c>
      <c r="S182" s="428">
        <f>Verokompensaatiot[[#This Row],[Verokorvaukset vuosilta 2010-2022 yhteensä, €]]+Verokompensaatiot[[#This Row],[Verolykkäysten takaisinperintä vuonna 2022]]</f>
        <v>617407.96899237006</v>
      </c>
    </row>
    <row r="183" spans="1:19" x14ac:dyDescent="0.25">
      <c r="A183" s="36">
        <v>584</v>
      </c>
      <c r="B183" s="13" t="s">
        <v>195</v>
      </c>
      <c r="C183" s="453">
        <v>248802</v>
      </c>
      <c r="D183" s="424">
        <v>81810</v>
      </c>
      <c r="E183" s="424">
        <v>237809.04534196263</v>
      </c>
      <c r="F183" s="424">
        <v>12373.570511656304</v>
      </c>
      <c r="G183" s="424">
        <v>37925.092907609796</v>
      </c>
      <c r="H183" s="424">
        <v>123013.57808496512</v>
      </c>
      <c r="I183" s="424">
        <v>153607.53770423934</v>
      </c>
      <c r="J183" s="424">
        <v>243407.94374177346</v>
      </c>
      <c r="K183" s="424">
        <v>65115.4129479533</v>
      </c>
      <c r="L183" s="424">
        <v>128168.12865824169</v>
      </c>
      <c r="M183" s="424">
        <v>178388.33705722212</v>
      </c>
      <c r="N183" s="424">
        <v>95273.130648468912</v>
      </c>
      <c r="O183" s="424">
        <v>124208.021757877</v>
      </c>
      <c r="P183" s="404">
        <f>SUM(Verokompensaatiot[[#This Row],[Veromenetysten korvaus vuodelta 2010]:[Veromenetysten korvaus vuodelta 2021]])</f>
        <v>1605693.7776040924</v>
      </c>
      <c r="Q183" s="405">
        <f>SUM(Verokompensaatiot[[#This Row],[Veromenetysten korvaus vuodelta 2010]:[Veromenetysten korvaus vuodelta 2022]])</f>
        <v>1729901.7993619693</v>
      </c>
      <c r="R183" s="427">
        <v>-9204.417494278332</v>
      </c>
      <c r="S183" s="428">
        <f>Verokompensaatiot[[#This Row],[Verokorvaukset vuosilta 2010-2022 yhteensä, €]]+Verokompensaatiot[[#This Row],[Verolykkäysten takaisinperintä vuonna 2022]]</f>
        <v>1720697.3818676909</v>
      </c>
    </row>
    <row r="184" spans="1:19" x14ac:dyDescent="0.25">
      <c r="A184" s="36">
        <v>588</v>
      </c>
      <c r="B184" s="13" t="s">
        <v>196</v>
      </c>
      <c r="C184" s="453">
        <v>234115</v>
      </c>
      <c r="D184" s="424">
        <v>67290</v>
      </c>
      <c r="E184" s="424">
        <v>168977.94436263852</v>
      </c>
      <c r="F184" s="424">
        <v>9010.2925111819332</v>
      </c>
      <c r="G184" s="424">
        <v>8334.4010435732107</v>
      </c>
      <c r="H184" s="424">
        <v>76406.005858727396</v>
      </c>
      <c r="I184" s="424">
        <v>102718.41957583952</v>
      </c>
      <c r="J184" s="424">
        <v>162135.96327907612</v>
      </c>
      <c r="K184" s="424">
        <v>50497.781897483066</v>
      </c>
      <c r="L184" s="424">
        <v>91577.209057348591</v>
      </c>
      <c r="M184" s="424">
        <v>130688.93375588853</v>
      </c>
      <c r="N184" s="424">
        <v>64143.875127204032</v>
      </c>
      <c r="O184" s="424">
        <v>85405.968684282314</v>
      </c>
      <c r="P184" s="404">
        <f>SUM(Verokompensaatiot[[#This Row],[Veromenetysten korvaus vuodelta 2010]:[Veromenetysten korvaus vuodelta 2021]])</f>
        <v>1165895.8264689608</v>
      </c>
      <c r="Q184" s="405">
        <f>SUM(Verokompensaatiot[[#This Row],[Veromenetysten korvaus vuodelta 2010]:[Veromenetysten korvaus vuodelta 2022]])</f>
        <v>1251301.7951532432</v>
      </c>
      <c r="R184" s="427">
        <v>-6438.0017076869044</v>
      </c>
      <c r="S184" s="428">
        <f>Verokompensaatiot[[#This Row],[Verokorvaukset vuosilta 2010-2022 yhteensä, €]]+Verokompensaatiot[[#This Row],[Verolykkäysten takaisinperintä vuonna 2022]]</f>
        <v>1244863.7934455564</v>
      </c>
    </row>
    <row r="185" spans="1:19" x14ac:dyDescent="0.25">
      <c r="A185" s="36">
        <v>592</v>
      </c>
      <c r="B185" s="13" t="s">
        <v>197</v>
      </c>
      <c r="C185" s="453">
        <v>354457</v>
      </c>
      <c r="D185" s="424">
        <v>106582</v>
      </c>
      <c r="E185" s="424">
        <v>254905.20955377643</v>
      </c>
      <c r="F185" s="424">
        <v>8332.6534902851799</v>
      </c>
      <c r="G185" s="424">
        <v>26530.701781500757</v>
      </c>
      <c r="H185" s="424">
        <v>123476.20413054695</v>
      </c>
      <c r="I185" s="424">
        <v>207997.30219506685</v>
      </c>
      <c r="J185" s="424">
        <v>310773.86573296739</v>
      </c>
      <c r="K185" s="424">
        <v>88610.83356448845</v>
      </c>
      <c r="L185" s="424">
        <v>171137.42344327332</v>
      </c>
      <c r="M185" s="424">
        <v>227720.80511451929</v>
      </c>
      <c r="N185" s="424">
        <v>136697.07753943527</v>
      </c>
      <c r="O185" s="424">
        <v>176094.44488886138</v>
      </c>
      <c r="P185" s="404">
        <f>SUM(Verokompensaatiot[[#This Row],[Veromenetysten korvaus vuodelta 2010]:[Veromenetysten korvaus vuodelta 2021]])</f>
        <v>2017221.0765458599</v>
      </c>
      <c r="Q185" s="405">
        <f>SUM(Verokompensaatiot[[#This Row],[Veromenetysten korvaus vuodelta 2010]:[Veromenetysten korvaus vuodelta 2022]])</f>
        <v>2193315.5214347215</v>
      </c>
      <c r="R185" s="427">
        <v>-15545.776871638</v>
      </c>
      <c r="S185" s="428">
        <f>Verokompensaatiot[[#This Row],[Verokorvaukset vuosilta 2010-2022 yhteensä, €]]+Verokompensaatiot[[#This Row],[Verolykkäysten takaisinperintä vuonna 2022]]</f>
        <v>2177769.7445630836</v>
      </c>
    </row>
    <row r="186" spans="1:19" x14ac:dyDescent="0.25">
      <c r="A186" s="36">
        <v>593</v>
      </c>
      <c r="B186" s="13" t="s">
        <v>198</v>
      </c>
      <c r="C186" s="453">
        <v>1560090</v>
      </c>
      <c r="D186" s="424">
        <v>513971</v>
      </c>
      <c r="E186" s="424">
        <v>1260126.6268012959</v>
      </c>
      <c r="F186" s="424">
        <v>63467.032631407666</v>
      </c>
      <c r="G186" s="424">
        <v>157346.3627602417</v>
      </c>
      <c r="H186" s="424">
        <v>647965.8766096516</v>
      </c>
      <c r="I186" s="424">
        <v>974534.74017759331</v>
      </c>
      <c r="J186" s="424">
        <v>1699306.929225473</v>
      </c>
      <c r="K186" s="424">
        <v>475978.11119225342</v>
      </c>
      <c r="L186" s="424">
        <v>854011.98964441475</v>
      </c>
      <c r="M186" s="424">
        <v>1100093.2699461284</v>
      </c>
      <c r="N186" s="424">
        <v>630805.11225964944</v>
      </c>
      <c r="O186" s="424">
        <v>837533.66376920824</v>
      </c>
      <c r="P186" s="404">
        <f>SUM(Verokompensaatiot[[#This Row],[Veromenetysten korvaus vuodelta 2010]:[Veromenetysten korvaus vuodelta 2021]])</f>
        <v>9937697.051248109</v>
      </c>
      <c r="Q186" s="405">
        <f>SUM(Verokompensaatiot[[#This Row],[Veromenetysten korvaus vuodelta 2010]:[Veromenetysten korvaus vuodelta 2022]])</f>
        <v>10775230.715017317</v>
      </c>
      <c r="R186" s="427">
        <v>-78484.158382426482</v>
      </c>
      <c r="S186" s="428">
        <f>Verokompensaatiot[[#This Row],[Verokorvaukset vuosilta 2010-2022 yhteensä, €]]+Verokompensaatiot[[#This Row],[Verolykkäysten takaisinperintä vuonna 2022]]</f>
        <v>10696746.55663489</v>
      </c>
    </row>
    <row r="187" spans="1:19" x14ac:dyDescent="0.25">
      <c r="A187" s="36">
        <v>595</v>
      </c>
      <c r="B187" s="13" t="s">
        <v>199</v>
      </c>
      <c r="C187" s="453">
        <v>533260</v>
      </c>
      <c r="D187" s="424">
        <v>148458</v>
      </c>
      <c r="E187" s="424">
        <v>383608.90878330654</v>
      </c>
      <c r="F187" s="424">
        <v>21691.080452871629</v>
      </c>
      <c r="G187" s="424">
        <v>60410.255073567154</v>
      </c>
      <c r="H187" s="424">
        <v>212891.88876775064</v>
      </c>
      <c r="I187" s="424">
        <v>253801.99598146603</v>
      </c>
      <c r="J187" s="424">
        <v>410291.23888696532</v>
      </c>
      <c r="K187" s="424">
        <v>117412.21913634996</v>
      </c>
      <c r="L187" s="424">
        <v>229967.58134982461</v>
      </c>
      <c r="M187" s="424">
        <v>322245.50002202089</v>
      </c>
      <c r="N187" s="424">
        <v>160579.02552630514</v>
      </c>
      <c r="O187" s="424">
        <v>218774.97132357908</v>
      </c>
      <c r="P187" s="404">
        <f>SUM(Verokompensaatiot[[#This Row],[Veromenetysten korvaus vuodelta 2010]:[Veromenetysten korvaus vuodelta 2021]])</f>
        <v>2854617.6939804279</v>
      </c>
      <c r="Q187" s="405">
        <f>SUM(Verokompensaatiot[[#This Row],[Veromenetysten korvaus vuodelta 2010]:[Veromenetysten korvaus vuodelta 2022]])</f>
        <v>3073392.665304007</v>
      </c>
      <c r="R187" s="427">
        <v>-15465.039615872498</v>
      </c>
      <c r="S187" s="428">
        <f>Verokompensaatiot[[#This Row],[Verokorvaukset vuosilta 2010-2022 yhteensä, €]]+Verokompensaatiot[[#This Row],[Verolykkäysten takaisinperintä vuonna 2022]]</f>
        <v>3057927.6256881347</v>
      </c>
    </row>
    <row r="188" spans="1:19" x14ac:dyDescent="0.25">
      <c r="A188" s="36">
        <v>598</v>
      </c>
      <c r="B188" s="13" t="s">
        <v>200</v>
      </c>
      <c r="C188" s="453">
        <v>1399413</v>
      </c>
      <c r="D188" s="424">
        <v>472806</v>
      </c>
      <c r="E188" s="424">
        <v>1012050.8967615775</v>
      </c>
      <c r="F188" s="424">
        <v>35295.871407672465</v>
      </c>
      <c r="G188" s="424">
        <v>186705.40611594936</v>
      </c>
      <c r="H188" s="424">
        <v>590374.86108309263</v>
      </c>
      <c r="I188" s="424">
        <v>933102.32378293364</v>
      </c>
      <c r="J188" s="424">
        <v>1480886.5428554113</v>
      </c>
      <c r="K188" s="424">
        <v>440089.8823201661</v>
      </c>
      <c r="L188" s="424">
        <v>804269.13466749317</v>
      </c>
      <c r="M188" s="424">
        <v>1004830.116367092</v>
      </c>
      <c r="N188" s="424">
        <v>628956.7832199384</v>
      </c>
      <c r="O188" s="424">
        <v>835744.2643220108</v>
      </c>
      <c r="P188" s="404">
        <f>SUM(Verokompensaatiot[[#This Row],[Veromenetysten korvaus vuodelta 2010]:[Veromenetysten korvaus vuodelta 2021]])</f>
        <v>8988780.8185813278</v>
      </c>
      <c r="Q188" s="405">
        <f>SUM(Verokompensaatiot[[#This Row],[Veromenetysten korvaus vuodelta 2010]:[Veromenetysten korvaus vuodelta 2022]])</f>
        <v>9824525.0829033386</v>
      </c>
      <c r="R188" s="427">
        <v>-94108.564937047166</v>
      </c>
      <c r="S188" s="428">
        <f>Verokompensaatiot[[#This Row],[Verokorvaukset vuosilta 2010-2022 yhteensä, €]]+Verokompensaatiot[[#This Row],[Verolykkäysten takaisinperintä vuonna 2022]]</f>
        <v>9730416.5179662909</v>
      </c>
    </row>
    <row r="189" spans="1:19" x14ac:dyDescent="0.25">
      <c r="A189" s="36">
        <v>599</v>
      </c>
      <c r="B189" s="13" t="s">
        <v>201</v>
      </c>
      <c r="C189" s="453">
        <v>874829</v>
      </c>
      <c r="D189" s="424">
        <v>310573</v>
      </c>
      <c r="E189" s="424">
        <v>740032.47733454069</v>
      </c>
      <c r="F189" s="424">
        <v>30702.727293643246</v>
      </c>
      <c r="G189" s="424">
        <v>54599.828242475458</v>
      </c>
      <c r="H189" s="424">
        <v>334874.17945873406</v>
      </c>
      <c r="I189" s="424">
        <v>661355.44909963722</v>
      </c>
      <c r="J189" s="424">
        <v>938522.80495108687</v>
      </c>
      <c r="K189" s="424">
        <v>296535.45275230636</v>
      </c>
      <c r="L189" s="424">
        <v>510150.01185758994</v>
      </c>
      <c r="M189" s="424">
        <v>657734.67531028343</v>
      </c>
      <c r="N189" s="424">
        <v>418682.17056770338</v>
      </c>
      <c r="O189" s="424">
        <v>515150.65738681908</v>
      </c>
      <c r="P189" s="404">
        <f>SUM(Verokompensaatiot[[#This Row],[Veromenetysten korvaus vuodelta 2010]:[Veromenetysten korvaus vuodelta 2021]])</f>
        <v>5828591.7768679997</v>
      </c>
      <c r="Q189" s="405">
        <f>SUM(Verokompensaatiot[[#This Row],[Veromenetysten korvaus vuodelta 2010]:[Veromenetysten korvaus vuodelta 2022]])</f>
        <v>6343742.4342548186</v>
      </c>
      <c r="R189" s="427">
        <v>-42078.133422913525</v>
      </c>
      <c r="S189" s="428">
        <f>Verokompensaatiot[[#This Row],[Verokorvaukset vuosilta 2010-2022 yhteensä, €]]+Verokompensaatiot[[#This Row],[Verolykkäysten takaisinperintä vuonna 2022]]</f>
        <v>6301664.3008319046</v>
      </c>
    </row>
    <row r="190" spans="1:19" x14ac:dyDescent="0.25">
      <c r="A190" s="36">
        <v>601</v>
      </c>
      <c r="B190" s="13" t="s">
        <v>202</v>
      </c>
      <c r="C190" s="453">
        <v>435454</v>
      </c>
      <c r="D190" s="424">
        <v>135058</v>
      </c>
      <c r="E190" s="424">
        <v>346967.20324628853</v>
      </c>
      <c r="F190" s="424">
        <v>19218.919902524325</v>
      </c>
      <c r="G190" s="424">
        <v>38454.638652061432</v>
      </c>
      <c r="H190" s="424">
        <v>181707.73576224397</v>
      </c>
      <c r="I190" s="424">
        <v>245469.43428886941</v>
      </c>
      <c r="J190" s="424">
        <v>397891.33511148952</v>
      </c>
      <c r="K190" s="424">
        <v>111904.98708906565</v>
      </c>
      <c r="L190" s="424">
        <v>209324.67411016495</v>
      </c>
      <c r="M190" s="424">
        <v>289345.97868636297</v>
      </c>
      <c r="N190" s="424">
        <v>156993.39808922878</v>
      </c>
      <c r="O190" s="424">
        <v>207764.62864702282</v>
      </c>
      <c r="P190" s="404">
        <f>SUM(Verokompensaatiot[[#This Row],[Veromenetysten korvaus vuodelta 2010]:[Veromenetysten korvaus vuodelta 2021]])</f>
        <v>2567790.3049382991</v>
      </c>
      <c r="Q190" s="405">
        <f>SUM(Verokompensaatiot[[#This Row],[Veromenetysten korvaus vuodelta 2010]:[Veromenetysten korvaus vuodelta 2022]])</f>
        <v>2775554.933585322</v>
      </c>
      <c r="R190" s="427">
        <v>-13646.675635565367</v>
      </c>
      <c r="S190" s="428">
        <f>Verokompensaatiot[[#This Row],[Verokorvaukset vuosilta 2010-2022 yhteensä, €]]+Verokompensaatiot[[#This Row],[Verolykkäysten takaisinperintä vuonna 2022]]</f>
        <v>2761908.2579497565</v>
      </c>
    </row>
    <row r="191" spans="1:19" x14ac:dyDescent="0.25">
      <c r="A191" s="36">
        <v>604</v>
      </c>
      <c r="B191" s="13" t="s">
        <v>203</v>
      </c>
      <c r="C191" s="453">
        <v>962488</v>
      </c>
      <c r="D191" s="424">
        <v>315242</v>
      </c>
      <c r="E191" s="424">
        <v>572600.76511103765</v>
      </c>
      <c r="F191" s="424">
        <v>-261.91042154564855</v>
      </c>
      <c r="G191" s="424">
        <v>-137431.19608466787</v>
      </c>
      <c r="H191" s="424">
        <v>318185.54417433374</v>
      </c>
      <c r="I191" s="424">
        <v>684278.32505374833</v>
      </c>
      <c r="J191" s="424">
        <v>1214601.6352733036</v>
      </c>
      <c r="K191" s="424">
        <v>334343.71146815491</v>
      </c>
      <c r="L191" s="424">
        <v>593427.09501551755</v>
      </c>
      <c r="M191" s="424">
        <v>705974.50165903871</v>
      </c>
      <c r="N191" s="424">
        <v>505123.56517847604</v>
      </c>
      <c r="O191" s="424">
        <v>639685.26289404265</v>
      </c>
      <c r="P191" s="404">
        <f>SUM(Verokompensaatiot[[#This Row],[Veromenetysten korvaus vuodelta 2010]:[Veromenetysten korvaus vuodelta 2021]])</f>
        <v>6068572.0364273963</v>
      </c>
      <c r="Q191" s="405">
        <f>SUM(Verokompensaatiot[[#This Row],[Veromenetysten korvaus vuodelta 2010]:[Veromenetysten korvaus vuodelta 2022]])</f>
        <v>6708257.2993214391</v>
      </c>
      <c r="R191" s="427">
        <v>-109474.41957323898</v>
      </c>
      <c r="S191" s="428">
        <f>Verokompensaatiot[[#This Row],[Verokorvaukset vuosilta 2010-2022 yhteensä, €]]+Verokompensaatiot[[#This Row],[Verolykkäysten takaisinperintä vuonna 2022]]</f>
        <v>6598782.8797482001</v>
      </c>
    </row>
    <row r="192" spans="1:19" x14ac:dyDescent="0.25">
      <c r="A192" s="36">
        <v>607</v>
      </c>
      <c r="B192" s="13" t="s">
        <v>204</v>
      </c>
      <c r="C192" s="453">
        <v>474631</v>
      </c>
      <c r="D192" s="424">
        <v>148166</v>
      </c>
      <c r="E192" s="424">
        <v>409995.16215722071</v>
      </c>
      <c r="F192" s="424">
        <v>23164.831209844506</v>
      </c>
      <c r="G192" s="424">
        <v>70872.720204695695</v>
      </c>
      <c r="H192" s="424">
        <v>175906.08465712712</v>
      </c>
      <c r="I192" s="424">
        <v>265433.29563446343</v>
      </c>
      <c r="J192" s="424">
        <v>408578.5953259517</v>
      </c>
      <c r="K192" s="424">
        <v>117579.48942582084</v>
      </c>
      <c r="L192" s="424">
        <v>217648.29052226059</v>
      </c>
      <c r="M192" s="424">
        <v>306857.30921319872</v>
      </c>
      <c r="N192" s="424">
        <v>160815.64675469534</v>
      </c>
      <c r="O192" s="424">
        <v>211715.92253510107</v>
      </c>
      <c r="P192" s="404">
        <f>SUM(Verokompensaatiot[[#This Row],[Veromenetysten korvaus vuodelta 2010]:[Veromenetysten korvaus vuodelta 2021]])</f>
        <v>2779648.4251052784</v>
      </c>
      <c r="Q192" s="405">
        <f>SUM(Verokompensaatiot[[#This Row],[Veromenetysten korvaus vuodelta 2010]:[Veromenetysten korvaus vuodelta 2022]])</f>
        <v>2991364.3476403793</v>
      </c>
      <c r="R192" s="427">
        <v>-13359.045139679518</v>
      </c>
      <c r="S192" s="428">
        <f>Verokompensaatiot[[#This Row],[Verokorvaukset vuosilta 2010-2022 yhteensä, €]]+Verokompensaatiot[[#This Row],[Verolykkäysten takaisinperintä vuonna 2022]]</f>
        <v>2978005.3025006996</v>
      </c>
    </row>
    <row r="193" spans="1:19" x14ac:dyDescent="0.25">
      <c r="A193" s="36">
        <v>608</v>
      </c>
      <c r="B193" s="13" t="s">
        <v>205</v>
      </c>
      <c r="C193" s="453">
        <v>227685</v>
      </c>
      <c r="D193" s="424">
        <v>68669</v>
      </c>
      <c r="E193" s="424">
        <v>174137.51447144392</v>
      </c>
      <c r="F193" s="424">
        <v>9685.8543086534082</v>
      </c>
      <c r="G193" s="424">
        <v>19472.155895094435</v>
      </c>
      <c r="H193" s="424">
        <v>85293.422748963334</v>
      </c>
      <c r="I193" s="424">
        <v>118840.12738225592</v>
      </c>
      <c r="J193" s="424">
        <v>187810.57467574356</v>
      </c>
      <c r="K193" s="424">
        <v>47927.062904270097</v>
      </c>
      <c r="L193" s="424">
        <v>97253.69510786733</v>
      </c>
      <c r="M193" s="424">
        <v>136571.18834184707</v>
      </c>
      <c r="N193" s="424">
        <v>75138.550309601444</v>
      </c>
      <c r="O193" s="424">
        <v>98873.829073982415</v>
      </c>
      <c r="P193" s="404">
        <f>SUM(Verokompensaatiot[[#This Row],[Veromenetysten korvaus vuodelta 2010]:[Veromenetysten korvaus vuodelta 2021]])</f>
        <v>1248484.1461457408</v>
      </c>
      <c r="Q193" s="405">
        <f>SUM(Verokompensaatiot[[#This Row],[Veromenetysten korvaus vuodelta 2010]:[Veromenetysten korvaus vuodelta 2022]])</f>
        <v>1347357.9752197231</v>
      </c>
      <c r="R193" s="427">
        <v>-7943.4085020483299</v>
      </c>
      <c r="S193" s="428">
        <f>Verokompensaatiot[[#This Row],[Verokorvaukset vuosilta 2010-2022 yhteensä, €]]+Verokompensaatiot[[#This Row],[Verolykkäysten takaisinperintä vuonna 2022]]</f>
        <v>1339414.5667176747</v>
      </c>
    </row>
    <row r="194" spans="1:19" x14ac:dyDescent="0.25">
      <c r="A194" s="36">
        <v>609</v>
      </c>
      <c r="B194" s="13" t="s">
        <v>206</v>
      </c>
      <c r="C194" s="453">
        <v>5977751</v>
      </c>
      <c r="D194" s="424">
        <v>2064395</v>
      </c>
      <c r="E194" s="424">
        <v>4911326.5708868736</v>
      </c>
      <c r="F194" s="424">
        <v>211502.83104590638</v>
      </c>
      <c r="G194" s="424">
        <v>284484.42643885675</v>
      </c>
      <c r="H194" s="424">
        <v>2351587.2856159857</v>
      </c>
      <c r="I194" s="424">
        <v>4132607.3086933289</v>
      </c>
      <c r="J194" s="424">
        <v>6287328.9725718396</v>
      </c>
      <c r="K194" s="424">
        <v>2094464.6514643608</v>
      </c>
      <c r="L194" s="424">
        <v>3575023.8903953033</v>
      </c>
      <c r="M194" s="424">
        <v>4862199.8474014718</v>
      </c>
      <c r="N194" s="424">
        <v>2815404.6290616356</v>
      </c>
      <c r="O194" s="424">
        <v>3652943.5515836631</v>
      </c>
      <c r="P194" s="404">
        <f>SUM(Verokompensaatiot[[#This Row],[Veromenetysten korvaus vuodelta 2010]:[Veromenetysten korvaus vuodelta 2021]])</f>
        <v>39568076.41357556</v>
      </c>
      <c r="Q194" s="405">
        <f>SUM(Verokompensaatiot[[#This Row],[Veromenetysten korvaus vuodelta 2010]:[Veromenetysten korvaus vuodelta 2022]])</f>
        <v>43221019.965159222</v>
      </c>
      <c r="R194" s="427">
        <v>-382308.2304852138</v>
      </c>
      <c r="S194" s="428">
        <f>Verokompensaatiot[[#This Row],[Verokorvaukset vuosilta 2010-2022 yhteensä, €]]+Verokompensaatiot[[#This Row],[Verolykkäysten takaisinperintä vuonna 2022]]</f>
        <v>42838711.734674007</v>
      </c>
    </row>
    <row r="195" spans="1:19" x14ac:dyDescent="0.25">
      <c r="A195" s="406">
        <v>611</v>
      </c>
      <c r="B195" s="13" t="s">
        <v>207</v>
      </c>
      <c r="C195" s="453">
        <v>383656</v>
      </c>
      <c r="D195" s="424">
        <v>117909</v>
      </c>
      <c r="E195" s="424">
        <v>224768.97935533107</v>
      </c>
      <c r="F195" s="424">
        <v>-45.47227589964298</v>
      </c>
      <c r="G195" s="424">
        <v>9676.0617804857593</v>
      </c>
      <c r="H195" s="424">
        <v>53223.876379360496</v>
      </c>
      <c r="I195" s="424">
        <v>245023.06201938295</v>
      </c>
      <c r="J195" s="424">
        <v>374090.33204037865</v>
      </c>
      <c r="K195" s="424">
        <v>101058.82328673525</v>
      </c>
      <c r="L195" s="424">
        <v>182531.78083425001</v>
      </c>
      <c r="M195" s="424">
        <v>234653.47370810778</v>
      </c>
      <c r="N195" s="424">
        <v>155606.96812922566</v>
      </c>
      <c r="O195" s="424">
        <v>187441.24464432988</v>
      </c>
      <c r="P195" s="404">
        <f>SUM(Verokompensaatiot[[#This Row],[Veromenetysten korvaus vuodelta 2010]:[Veromenetysten korvaus vuodelta 2021]])</f>
        <v>2082152.8852573577</v>
      </c>
      <c r="Q195" s="405">
        <f>SUM(Verokompensaatiot[[#This Row],[Veromenetysten korvaus vuodelta 2010]:[Veromenetysten korvaus vuodelta 2022]])</f>
        <v>2269594.1299016876</v>
      </c>
      <c r="R195" s="427">
        <v>-23337.780098771287</v>
      </c>
      <c r="S195" s="428">
        <f>Verokompensaatiot[[#This Row],[Verokorvaukset vuosilta 2010-2022 yhteensä, €]]+Verokompensaatiot[[#This Row],[Verolykkäysten takaisinperintä vuonna 2022]]</f>
        <v>2246256.3498029164</v>
      </c>
    </row>
    <row r="196" spans="1:19" x14ac:dyDescent="0.25">
      <c r="A196" s="36">
        <v>614</v>
      </c>
      <c r="B196" s="13" t="s">
        <v>208</v>
      </c>
      <c r="C196" s="453">
        <v>388225</v>
      </c>
      <c r="D196" s="424">
        <v>132356</v>
      </c>
      <c r="E196" s="424">
        <v>346191.88857336773</v>
      </c>
      <c r="F196" s="424">
        <v>20772.919122280637</v>
      </c>
      <c r="G196" s="424">
        <v>57066.918804224668</v>
      </c>
      <c r="H196" s="424">
        <v>160530.74774145751</v>
      </c>
      <c r="I196" s="424">
        <v>211708.16998792533</v>
      </c>
      <c r="J196" s="424">
        <v>327515.57281035808</v>
      </c>
      <c r="K196" s="424">
        <v>96131.702109409453</v>
      </c>
      <c r="L196" s="424">
        <v>174842.47341730597</v>
      </c>
      <c r="M196" s="424">
        <v>246134.04062313441</v>
      </c>
      <c r="N196" s="424">
        <v>119479.12906191329</v>
      </c>
      <c r="O196" s="424">
        <v>167691.58595696656</v>
      </c>
      <c r="P196" s="404">
        <f>SUM(Verokompensaatiot[[#This Row],[Veromenetysten korvaus vuodelta 2010]:[Veromenetysten korvaus vuodelta 2021]])</f>
        <v>2280954.5622513769</v>
      </c>
      <c r="Q196" s="405">
        <f>SUM(Verokompensaatiot[[#This Row],[Veromenetysten korvaus vuodelta 2010]:[Veromenetysten korvaus vuodelta 2022]])</f>
        <v>2448646.1482083434</v>
      </c>
      <c r="R196" s="427">
        <v>-11616.588690744495</v>
      </c>
      <c r="S196" s="428">
        <f>Verokompensaatiot[[#This Row],[Verokorvaukset vuosilta 2010-2022 yhteensä, €]]+Verokompensaatiot[[#This Row],[Verolykkäysten takaisinperintä vuonna 2022]]</f>
        <v>2437029.5595175987</v>
      </c>
    </row>
    <row r="197" spans="1:19" x14ac:dyDescent="0.25">
      <c r="A197" s="36">
        <v>615</v>
      </c>
      <c r="B197" s="13" t="s">
        <v>209</v>
      </c>
      <c r="C197" s="453">
        <v>805732</v>
      </c>
      <c r="D197" s="424">
        <v>241095</v>
      </c>
      <c r="E197" s="424">
        <v>688020.98312893382</v>
      </c>
      <c r="F197" s="424">
        <v>36509.242249512936</v>
      </c>
      <c r="G197" s="424">
        <v>95626.548892238308</v>
      </c>
      <c r="H197" s="424">
        <v>348466.62608508661</v>
      </c>
      <c r="I197" s="424">
        <v>455622.06844321423</v>
      </c>
      <c r="J197" s="424">
        <v>656757.20291132282</v>
      </c>
      <c r="K197" s="424">
        <v>192948.82523202122</v>
      </c>
      <c r="L197" s="424">
        <v>373608.37530788733</v>
      </c>
      <c r="M197" s="424">
        <v>508458.22630120337</v>
      </c>
      <c r="N197" s="424">
        <v>277970.89200871246</v>
      </c>
      <c r="O197" s="424">
        <v>374481.27711040608</v>
      </c>
      <c r="P197" s="404">
        <f>SUM(Verokompensaatiot[[#This Row],[Veromenetysten korvaus vuodelta 2010]:[Veromenetysten korvaus vuodelta 2021]])</f>
        <v>4680815.990560133</v>
      </c>
      <c r="Q197" s="405">
        <f>SUM(Verokompensaatiot[[#This Row],[Veromenetysten korvaus vuodelta 2010]:[Veromenetysten korvaus vuodelta 2022]])</f>
        <v>5055297.2676705392</v>
      </c>
      <c r="R197" s="427">
        <v>-26110.153984782519</v>
      </c>
      <c r="S197" s="428">
        <f>Verokompensaatiot[[#This Row],[Verokorvaukset vuosilta 2010-2022 yhteensä, €]]+Verokompensaatiot[[#This Row],[Verolykkäysten takaisinperintä vuonna 2022]]</f>
        <v>5029187.1136857569</v>
      </c>
    </row>
    <row r="198" spans="1:19" x14ac:dyDescent="0.25">
      <c r="A198" s="36">
        <v>616</v>
      </c>
      <c r="B198" s="13" t="s">
        <v>210</v>
      </c>
      <c r="C198" s="453">
        <v>169950</v>
      </c>
      <c r="D198" s="424">
        <v>60269</v>
      </c>
      <c r="E198" s="424">
        <v>134916.29841328936</v>
      </c>
      <c r="F198" s="424">
        <v>5613.3109009170948</v>
      </c>
      <c r="G198" s="424">
        <v>26742.799375526462</v>
      </c>
      <c r="H198" s="424">
        <v>40079.038482578464</v>
      </c>
      <c r="I198" s="424">
        <v>126662.72441790301</v>
      </c>
      <c r="J198" s="424">
        <v>192233.72481729407</v>
      </c>
      <c r="K198" s="424">
        <v>54526.841074924756</v>
      </c>
      <c r="L198" s="424">
        <v>91988.066537506427</v>
      </c>
      <c r="M198" s="424">
        <v>123308.51827207985</v>
      </c>
      <c r="N198" s="424">
        <v>73576.473385919075</v>
      </c>
      <c r="O198" s="424">
        <v>90728.872802668309</v>
      </c>
      <c r="P198" s="404">
        <f>SUM(Verokompensaatiot[[#This Row],[Veromenetysten korvaus vuodelta 2010]:[Veromenetysten korvaus vuodelta 2021]])</f>
        <v>1099866.7956779385</v>
      </c>
      <c r="Q198" s="405">
        <f>SUM(Verokompensaatiot[[#This Row],[Veromenetysten korvaus vuodelta 2010]:[Veromenetysten korvaus vuodelta 2022]])</f>
        <v>1190595.6684806067</v>
      </c>
      <c r="R198" s="427">
        <v>-8030.3557694626752</v>
      </c>
      <c r="S198" s="428">
        <f>Verokompensaatiot[[#This Row],[Verokorvaukset vuosilta 2010-2022 yhteensä, €]]+Verokompensaatiot[[#This Row],[Verolykkäysten takaisinperintä vuonna 2022]]</f>
        <v>1182565.3127111441</v>
      </c>
    </row>
    <row r="199" spans="1:19" x14ac:dyDescent="0.25">
      <c r="A199" s="36">
        <v>619</v>
      </c>
      <c r="B199" s="13" t="s">
        <v>211</v>
      </c>
      <c r="C199" s="453">
        <v>336617</v>
      </c>
      <c r="D199" s="424">
        <v>105974</v>
      </c>
      <c r="E199" s="424">
        <v>275176.42614633241</v>
      </c>
      <c r="F199" s="424">
        <v>17270.633688822705</v>
      </c>
      <c r="G199" s="424">
        <v>36750.650098258549</v>
      </c>
      <c r="H199" s="424">
        <v>126163.3288833969</v>
      </c>
      <c r="I199" s="424">
        <v>187520.19939022846</v>
      </c>
      <c r="J199" s="424">
        <v>296557.11276921572</v>
      </c>
      <c r="K199" s="424">
        <v>89942.95135549175</v>
      </c>
      <c r="L199" s="424">
        <v>155477.05861407673</v>
      </c>
      <c r="M199" s="424">
        <v>222713.93433008689</v>
      </c>
      <c r="N199" s="424">
        <v>118045.23278182595</v>
      </c>
      <c r="O199" s="424">
        <v>152377.34178648872</v>
      </c>
      <c r="P199" s="404">
        <f>SUM(Verokompensaatiot[[#This Row],[Veromenetysten korvaus vuodelta 2010]:[Veromenetysten korvaus vuodelta 2021]])</f>
        <v>1968208.5280577363</v>
      </c>
      <c r="Q199" s="405">
        <f>SUM(Verokompensaatiot[[#This Row],[Veromenetysten korvaus vuodelta 2010]:[Veromenetysten korvaus vuodelta 2022]])</f>
        <v>2120585.8698442252</v>
      </c>
      <c r="R199" s="427">
        <v>-10415.038248346083</v>
      </c>
      <c r="S199" s="428">
        <f>Verokompensaatiot[[#This Row],[Verokorvaukset vuosilta 2010-2022 yhteensä, €]]+Verokompensaatiot[[#This Row],[Verolykkäysten takaisinperintä vuonna 2022]]</f>
        <v>2110170.831595879</v>
      </c>
    </row>
    <row r="200" spans="1:19" x14ac:dyDescent="0.25">
      <c r="A200" s="36">
        <v>620</v>
      </c>
      <c r="B200" s="13" t="s">
        <v>212</v>
      </c>
      <c r="C200" s="453">
        <v>322815</v>
      </c>
      <c r="D200" s="424">
        <v>97700</v>
      </c>
      <c r="E200" s="424">
        <v>244790.15556027857</v>
      </c>
      <c r="F200" s="424">
        <v>14632.251434991533</v>
      </c>
      <c r="G200" s="424">
        <v>24727.255836303801</v>
      </c>
      <c r="H200" s="424">
        <v>130873.78517567727</v>
      </c>
      <c r="I200" s="424">
        <v>148340.09179502461</v>
      </c>
      <c r="J200" s="424">
        <v>236625.14772444111</v>
      </c>
      <c r="K200" s="424">
        <v>72430.377757550363</v>
      </c>
      <c r="L200" s="424">
        <v>137823.41903855279</v>
      </c>
      <c r="M200" s="424">
        <v>182730.18673995262</v>
      </c>
      <c r="N200" s="424">
        <v>94781.972079031737</v>
      </c>
      <c r="O200" s="424">
        <v>131784.68892118859</v>
      </c>
      <c r="P200" s="404">
        <f>SUM(Verokompensaatiot[[#This Row],[Veromenetysten korvaus vuodelta 2010]:[Veromenetysten korvaus vuodelta 2021]])</f>
        <v>1708269.6431418043</v>
      </c>
      <c r="Q200" s="405">
        <f>SUM(Verokompensaatiot[[#This Row],[Veromenetysten korvaus vuodelta 2010]:[Veromenetysten korvaus vuodelta 2022]])</f>
        <v>1840054.3320629927</v>
      </c>
      <c r="R200" s="427">
        <v>-9368.448725247481</v>
      </c>
      <c r="S200" s="428">
        <f>Verokompensaatiot[[#This Row],[Verokorvaukset vuosilta 2010-2022 yhteensä, €]]+Verokompensaatiot[[#This Row],[Verolykkäysten takaisinperintä vuonna 2022]]</f>
        <v>1830685.8833377452</v>
      </c>
    </row>
    <row r="201" spans="1:19" x14ac:dyDescent="0.25">
      <c r="A201" s="36">
        <v>623</v>
      </c>
      <c r="B201" s="13" t="s">
        <v>213</v>
      </c>
      <c r="C201" s="453">
        <v>306712</v>
      </c>
      <c r="D201" s="424">
        <v>80932</v>
      </c>
      <c r="E201" s="424">
        <v>212840.17227451561</v>
      </c>
      <c r="F201" s="424">
        <v>11757.206041825455</v>
      </c>
      <c r="G201" s="424">
        <v>28178.923088862364</v>
      </c>
      <c r="H201" s="424">
        <v>96841.916664258693</v>
      </c>
      <c r="I201" s="424">
        <v>115917.57965680344</v>
      </c>
      <c r="J201" s="424">
        <v>195401.13376254923</v>
      </c>
      <c r="K201" s="424">
        <v>64132.152054768645</v>
      </c>
      <c r="L201" s="424">
        <v>103884.00046307367</v>
      </c>
      <c r="M201" s="424">
        <v>147871.35475768524</v>
      </c>
      <c r="N201" s="424">
        <v>77000.090780405691</v>
      </c>
      <c r="O201" s="424">
        <v>100329.37902688931</v>
      </c>
      <c r="P201" s="404">
        <f>SUM(Verokompensaatiot[[#This Row],[Veromenetysten korvaus vuodelta 2010]:[Veromenetysten korvaus vuodelta 2021]])</f>
        <v>1441468.5295447481</v>
      </c>
      <c r="Q201" s="405">
        <f>SUM(Verokompensaatiot[[#This Row],[Veromenetysten korvaus vuodelta 2010]:[Veromenetysten korvaus vuodelta 2022]])</f>
        <v>1541797.9085716375</v>
      </c>
      <c r="R201" s="427">
        <v>-9897.1820295939106</v>
      </c>
      <c r="S201" s="428">
        <f>Verokompensaatiot[[#This Row],[Verokorvaukset vuosilta 2010-2022 yhteensä, €]]+Verokompensaatiot[[#This Row],[Verolykkäysten takaisinperintä vuonna 2022]]</f>
        <v>1531900.7265420435</v>
      </c>
    </row>
    <row r="202" spans="1:19" x14ac:dyDescent="0.25">
      <c r="A202" s="36">
        <v>624</v>
      </c>
      <c r="B202" s="13" t="s">
        <v>214</v>
      </c>
      <c r="C202" s="453">
        <v>373776</v>
      </c>
      <c r="D202" s="424">
        <v>115577</v>
      </c>
      <c r="E202" s="424">
        <v>235069.57846489979</v>
      </c>
      <c r="F202" s="424">
        <v>9112.4034369587462</v>
      </c>
      <c r="G202" s="424">
        <v>-127110.83688082914</v>
      </c>
      <c r="H202" s="424">
        <v>99430.336952960934</v>
      </c>
      <c r="I202" s="424">
        <v>228962.00169117263</v>
      </c>
      <c r="J202" s="424">
        <v>403407.92759863316</v>
      </c>
      <c r="K202" s="424">
        <v>117512.97516334013</v>
      </c>
      <c r="L202" s="424">
        <v>200386.0547264546</v>
      </c>
      <c r="M202" s="424">
        <v>250593.10278812898</v>
      </c>
      <c r="N202" s="424">
        <v>148940.87429900857</v>
      </c>
      <c r="O202" s="424">
        <v>196339.92887902175</v>
      </c>
      <c r="P202" s="404">
        <f>SUM(Verokompensaatiot[[#This Row],[Veromenetysten korvaus vuodelta 2010]:[Veromenetysten korvaus vuodelta 2021]])</f>
        <v>2055657.4182407283</v>
      </c>
      <c r="Q202" s="405">
        <f>SUM(Verokompensaatiot[[#This Row],[Veromenetysten korvaus vuodelta 2010]:[Veromenetysten korvaus vuodelta 2022]])</f>
        <v>2251997.34711975</v>
      </c>
      <c r="R202" s="427">
        <v>-25631.25569027142</v>
      </c>
      <c r="S202" s="428">
        <f>Verokompensaatiot[[#This Row],[Verokorvaukset vuosilta 2010-2022 yhteensä, €]]+Verokompensaatiot[[#This Row],[Verolykkäysten takaisinperintä vuonna 2022]]</f>
        <v>2226366.0914294785</v>
      </c>
    </row>
    <row r="203" spans="1:19" x14ac:dyDescent="0.25">
      <c r="A203" s="36">
        <v>625</v>
      </c>
      <c r="B203" s="13" t="s">
        <v>215</v>
      </c>
      <c r="C203" s="453">
        <v>278360</v>
      </c>
      <c r="D203" s="424">
        <v>90828</v>
      </c>
      <c r="E203" s="424">
        <v>209003.70193620183</v>
      </c>
      <c r="F203" s="424">
        <v>9695.6380265799944</v>
      </c>
      <c r="G203" s="424">
        <v>35066.451506575082</v>
      </c>
      <c r="H203" s="424">
        <v>103455.7139788927</v>
      </c>
      <c r="I203" s="424">
        <v>169578.02322362876</v>
      </c>
      <c r="J203" s="424">
        <v>253663.12014994805</v>
      </c>
      <c r="K203" s="424">
        <v>67489.591737845505</v>
      </c>
      <c r="L203" s="424">
        <v>122279.33884860553</v>
      </c>
      <c r="M203" s="424">
        <v>168297.57116804409</v>
      </c>
      <c r="N203" s="424">
        <v>100966.63864636546</v>
      </c>
      <c r="O203" s="424">
        <v>135555.10154986964</v>
      </c>
      <c r="P203" s="404">
        <f>SUM(Verokompensaatiot[[#This Row],[Veromenetysten korvaus vuodelta 2010]:[Veromenetysten korvaus vuodelta 2021]])</f>
        <v>1608683.789222687</v>
      </c>
      <c r="Q203" s="405">
        <f>SUM(Verokompensaatiot[[#This Row],[Veromenetysten korvaus vuodelta 2010]:[Veromenetysten korvaus vuodelta 2022]])</f>
        <v>1744238.8907725567</v>
      </c>
      <c r="R203" s="427">
        <v>-13392.987474844271</v>
      </c>
      <c r="S203" s="428">
        <f>Verokompensaatiot[[#This Row],[Verokorvaukset vuosilta 2010-2022 yhteensä, €]]+Verokompensaatiot[[#This Row],[Verolykkäysten takaisinperintä vuonna 2022]]</f>
        <v>1730845.9032977123</v>
      </c>
    </row>
    <row r="204" spans="1:19" x14ac:dyDescent="0.25">
      <c r="A204" s="36">
        <v>626</v>
      </c>
      <c r="B204" s="13" t="s">
        <v>216</v>
      </c>
      <c r="C204" s="453">
        <v>568854</v>
      </c>
      <c r="D204" s="424">
        <v>160404</v>
      </c>
      <c r="E204" s="424">
        <v>347711.14435782126</v>
      </c>
      <c r="F204" s="424">
        <v>18609.896890713761</v>
      </c>
      <c r="G204" s="424">
        <v>54407.338960087392</v>
      </c>
      <c r="H204" s="424">
        <v>220486.06081992874</v>
      </c>
      <c r="I204" s="424">
        <v>276663.93872109958</v>
      </c>
      <c r="J204" s="424">
        <v>449731.40092725924</v>
      </c>
      <c r="K204" s="424">
        <v>115058.54717717654</v>
      </c>
      <c r="L204" s="424">
        <v>223906.49939928832</v>
      </c>
      <c r="M204" s="424">
        <v>306356.24364803953</v>
      </c>
      <c r="N204" s="424">
        <v>164017.38871118447</v>
      </c>
      <c r="O204" s="424">
        <v>227619.51051537268</v>
      </c>
      <c r="P204" s="404">
        <f>SUM(Verokompensaatiot[[#This Row],[Veromenetysten korvaus vuodelta 2010]:[Veromenetysten korvaus vuodelta 2021]])</f>
        <v>2906206.4596125991</v>
      </c>
      <c r="Q204" s="405">
        <f>SUM(Verokompensaatiot[[#This Row],[Veromenetysten korvaus vuodelta 2010]:[Veromenetysten korvaus vuodelta 2022]])</f>
        <v>3133825.9701279718</v>
      </c>
      <c r="R204" s="427">
        <v>-22489.951537447778</v>
      </c>
      <c r="S204" s="428">
        <f>Verokompensaatiot[[#This Row],[Verokorvaukset vuosilta 2010-2022 yhteensä, €]]+Verokompensaatiot[[#This Row],[Verolykkäysten takaisinperintä vuonna 2022]]</f>
        <v>3111336.0185905239</v>
      </c>
    </row>
    <row r="205" spans="1:19" x14ac:dyDescent="0.25">
      <c r="A205" s="36">
        <v>630</v>
      </c>
      <c r="B205" s="13" t="s">
        <v>217</v>
      </c>
      <c r="C205" s="453">
        <v>142597</v>
      </c>
      <c r="D205" s="424">
        <v>43369</v>
      </c>
      <c r="E205" s="424">
        <v>115066.93553217359</v>
      </c>
      <c r="F205" s="424">
        <v>6926.7245693992936</v>
      </c>
      <c r="G205" s="424">
        <v>14447.999352274763</v>
      </c>
      <c r="H205" s="424">
        <v>58673.825378823858</v>
      </c>
      <c r="I205" s="424">
        <v>84154.459678724073</v>
      </c>
      <c r="J205" s="424">
        <v>133597.43870718923</v>
      </c>
      <c r="K205" s="424">
        <v>38246.733577729887</v>
      </c>
      <c r="L205" s="424">
        <v>71275.458681500822</v>
      </c>
      <c r="M205" s="424">
        <v>97779.000739567084</v>
      </c>
      <c r="N205" s="424">
        <v>56073.092596502313</v>
      </c>
      <c r="O205" s="424">
        <v>70526.989484262376</v>
      </c>
      <c r="P205" s="404">
        <f>SUM(Verokompensaatiot[[#This Row],[Veromenetysten korvaus vuodelta 2010]:[Veromenetysten korvaus vuodelta 2021]])</f>
        <v>862207.66881388496</v>
      </c>
      <c r="Q205" s="405">
        <f>SUM(Verokompensaatiot[[#This Row],[Veromenetysten korvaus vuodelta 2010]:[Veromenetysten korvaus vuodelta 2022]])</f>
        <v>932734.65829814738</v>
      </c>
      <c r="R205" s="427">
        <v>-5416.6454345699058</v>
      </c>
      <c r="S205" s="428">
        <f>Verokompensaatiot[[#This Row],[Verokorvaukset vuosilta 2010-2022 yhteensä, €]]+Verokompensaatiot[[#This Row],[Verolykkäysten takaisinperintä vuonna 2022]]</f>
        <v>927318.01286357746</v>
      </c>
    </row>
    <row r="206" spans="1:19" x14ac:dyDescent="0.25">
      <c r="A206" s="36">
        <v>631</v>
      </c>
      <c r="B206" s="13" t="s">
        <v>218</v>
      </c>
      <c r="C206" s="453">
        <v>166578</v>
      </c>
      <c r="D206" s="424">
        <v>56438</v>
      </c>
      <c r="E206" s="424">
        <v>129722.21444774065</v>
      </c>
      <c r="F206" s="424">
        <v>5761.3464177759088</v>
      </c>
      <c r="G206" s="424">
        <v>-32797.722960964798</v>
      </c>
      <c r="H206" s="424">
        <v>53378.442383955633</v>
      </c>
      <c r="I206" s="424">
        <v>104600.43267838539</v>
      </c>
      <c r="J206" s="424">
        <v>186841.64452944396</v>
      </c>
      <c r="K206" s="424">
        <v>53002.486559640914</v>
      </c>
      <c r="L206" s="424">
        <v>88648.774104628959</v>
      </c>
      <c r="M206" s="424">
        <v>112294.50293525125</v>
      </c>
      <c r="N206" s="424">
        <v>68189.773244786789</v>
      </c>
      <c r="O206" s="424">
        <v>88392.938879439578</v>
      </c>
      <c r="P206" s="404">
        <f>SUM(Verokompensaatiot[[#This Row],[Veromenetysten korvaus vuodelta 2010]:[Veromenetysten korvaus vuodelta 2021]])</f>
        <v>992657.89434064471</v>
      </c>
      <c r="Q206" s="405">
        <f>SUM(Verokompensaatiot[[#This Row],[Veromenetysten korvaus vuodelta 2010]:[Veromenetysten korvaus vuodelta 2022]])</f>
        <v>1081050.8332200842</v>
      </c>
      <c r="R206" s="427">
        <v>-9695.3105355498719</v>
      </c>
      <c r="S206" s="428">
        <f>Verokompensaatiot[[#This Row],[Verokorvaukset vuosilta 2010-2022 yhteensä, €]]+Verokompensaatiot[[#This Row],[Verolykkäysten takaisinperintä vuonna 2022]]</f>
        <v>1071355.5226845343</v>
      </c>
    </row>
    <row r="207" spans="1:19" x14ac:dyDescent="0.25">
      <c r="A207" s="36">
        <v>635</v>
      </c>
      <c r="B207" s="13" t="s">
        <v>219</v>
      </c>
      <c r="C207" s="453">
        <v>642019</v>
      </c>
      <c r="D207" s="424">
        <v>195798</v>
      </c>
      <c r="E207" s="424">
        <v>456431.13350845047</v>
      </c>
      <c r="F207" s="424">
        <v>18923.518182305219</v>
      </c>
      <c r="G207" s="424">
        <v>38485.852356147429</v>
      </c>
      <c r="H207" s="424">
        <v>180396.70705651797</v>
      </c>
      <c r="I207" s="424">
        <v>367715.8901137397</v>
      </c>
      <c r="J207" s="424">
        <v>580818.18193554052</v>
      </c>
      <c r="K207" s="424">
        <v>180688.9369229741</v>
      </c>
      <c r="L207" s="424">
        <v>312527.85830413218</v>
      </c>
      <c r="M207" s="424">
        <v>425403.13553182187</v>
      </c>
      <c r="N207" s="424">
        <v>247451.07246388606</v>
      </c>
      <c r="O207" s="424">
        <v>318607.16419996839</v>
      </c>
      <c r="P207" s="404">
        <f>SUM(Verokompensaatiot[[#This Row],[Veromenetysten korvaus vuodelta 2010]:[Veromenetysten korvaus vuodelta 2021]])</f>
        <v>3646659.2863755152</v>
      </c>
      <c r="Q207" s="405">
        <f>SUM(Verokompensaatiot[[#This Row],[Veromenetysten korvaus vuodelta 2010]:[Veromenetysten korvaus vuodelta 2022]])</f>
        <v>3965266.4505754835</v>
      </c>
      <c r="R207" s="427">
        <v>-27593.529697317845</v>
      </c>
      <c r="S207" s="428">
        <f>Verokompensaatiot[[#This Row],[Verokorvaukset vuosilta 2010-2022 yhteensä, €]]+Verokompensaatiot[[#This Row],[Verolykkäysten takaisinperintä vuonna 2022]]</f>
        <v>3937672.9208781659</v>
      </c>
    </row>
    <row r="208" spans="1:19" x14ac:dyDescent="0.25">
      <c r="A208" s="36">
        <v>636</v>
      </c>
      <c r="B208" s="13" t="s">
        <v>220</v>
      </c>
      <c r="C208" s="453">
        <v>728276</v>
      </c>
      <c r="D208" s="424">
        <v>246779</v>
      </c>
      <c r="E208" s="424">
        <v>568370.51566298259</v>
      </c>
      <c r="F208" s="424">
        <v>26839.740816751018</v>
      </c>
      <c r="G208" s="424">
        <v>50553.860423168335</v>
      </c>
      <c r="H208" s="424">
        <v>235055.66469803228</v>
      </c>
      <c r="I208" s="424">
        <v>500128.31312373478</v>
      </c>
      <c r="J208" s="424">
        <v>790161.82195025135</v>
      </c>
      <c r="K208" s="424">
        <v>233954.87761570083</v>
      </c>
      <c r="L208" s="424">
        <v>406319.46533997421</v>
      </c>
      <c r="M208" s="424">
        <v>551237.13645169255</v>
      </c>
      <c r="N208" s="424">
        <v>327075.04841978848</v>
      </c>
      <c r="O208" s="424">
        <v>404264.02772818937</v>
      </c>
      <c r="P208" s="404">
        <f>SUM(Verokompensaatiot[[#This Row],[Veromenetysten korvaus vuodelta 2010]:[Veromenetysten korvaus vuodelta 2021]])</f>
        <v>4664751.4445020761</v>
      </c>
      <c r="Q208" s="405">
        <f>SUM(Verokompensaatiot[[#This Row],[Veromenetysten korvaus vuodelta 2010]:[Veromenetysten korvaus vuodelta 2022]])</f>
        <v>5069015.4722302658</v>
      </c>
      <c r="R208" s="427">
        <v>-32847.901483568923</v>
      </c>
      <c r="S208" s="428">
        <f>Verokompensaatiot[[#This Row],[Verokorvaukset vuosilta 2010-2022 yhteensä, €]]+Verokompensaatiot[[#This Row],[Verolykkäysten takaisinperintä vuonna 2022]]</f>
        <v>5036167.5707466966</v>
      </c>
    </row>
    <row r="209" spans="1:19" x14ac:dyDescent="0.25">
      <c r="A209" s="36">
        <v>638</v>
      </c>
      <c r="B209" s="13" t="s">
        <v>221</v>
      </c>
      <c r="C209" s="453">
        <v>3312713</v>
      </c>
      <c r="D209" s="424">
        <v>1135672</v>
      </c>
      <c r="E209" s="424">
        <v>2360718.5689561497</v>
      </c>
      <c r="F209" s="424">
        <v>50410.920736742679</v>
      </c>
      <c r="G209" s="424">
        <v>227364.6802771861</v>
      </c>
      <c r="H209" s="424">
        <v>805241.288831554</v>
      </c>
      <c r="I209" s="424">
        <v>2210620.0389931998</v>
      </c>
      <c r="J209" s="424">
        <v>3474053.0905961739</v>
      </c>
      <c r="K209" s="424">
        <v>1103991.4519041427</v>
      </c>
      <c r="L209" s="424">
        <v>1855402.0311445042</v>
      </c>
      <c r="M209" s="424">
        <v>2362034.7201200691</v>
      </c>
      <c r="N209" s="424">
        <v>1514885.2425711711</v>
      </c>
      <c r="O209" s="424">
        <v>1883821.2841481448</v>
      </c>
      <c r="P209" s="404">
        <f>SUM(Verokompensaatiot[[#This Row],[Veromenetysten korvaus vuodelta 2010]:[Veromenetysten korvaus vuodelta 2021]])</f>
        <v>20413107.034130894</v>
      </c>
      <c r="Q209" s="405">
        <f>SUM(Verokompensaatiot[[#This Row],[Veromenetysten korvaus vuodelta 2010]:[Veromenetysten korvaus vuodelta 2022]])</f>
        <v>22296928.318279039</v>
      </c>
      <c r="R209" s="427">
        <v>-282402.1770665677</v>
      </c>
      <c r="S209" s="428">
        <f>Verokompensaatiot[[#This Row],[Verokorvaukset vuosilta 2010-2022 yhteensä, €]]+Verokompensaatiot[[#This Row],[Verolykkäysten takaisinperintä vuonna 2022]]</f>
        <v>22014526.141212471</v>
      </c>
    </row>
    <row r="210" spans="1:19" x14ac:dyDescent="0.25">
      <c r="A210" s="36">
        <v>678</v>
      </c>
      <c r="B210" s="13" t="s">
        <v>222</v>
      </c>
      <c r="C210" s="453">
        <v>1718173</v>
      </c>
      <c r="D210" s="424">
        <v>523096</v>
      </c>
      <c r="E210" s="424">
        <v>1194796.5756121939</v>
      </c>
      <c r="F210" s="424">
        <v>48400.668529056275</v>
      </c>
      <c r="G210" s="424">
        <v>88377.661392066453</v>
      </c>
      <c r="H210" s="424">
        <v>693320.62247581675</v>
      </c>
      <c r="I210" s="424">
        <v>1030296.7893436988</v>
      </c>
      <c r="J210" s="424">
        <v>1749558.4975446665</v>
      </c>
      <c r="K210" s="424">
        <v>422834.26123831893</v>
      </c>
      <c r="L210" s="424">
        <v>858606.17456177482</v>
      </c>
      <c r="M210" s="424">
        <v>1286850.0456335321</v>
      </c>
      <c r="N210" s="424">
        <v>658927.33528103528</v>
      </c>
      <c r="O210" s="424">
        <v>894900.66327078326</v>
      </c>
      <c r="P210" s="404">
        <f>SUM(Verokompensaatiot[[#This Row],[Veromenetysten korvaus vuodelta 2010]:[Veromenetysten korvaus vuodelta 2021]])</f>
        <v>10273237.631612159</v>
      </c>
      <c r="Q210" s="405">
        <f>SUM(Verokompensaatiot[[#This Row],[Veromenetysten korvaus vuodelta 2010]:[Veromenetysten korvaus vuodelta 2022]])</f>
        <v>11168138.294882942</v>
      </c>
      <c r="R210" s="427">
        <v>-113481.1909568729</v>
      </c>
      <c r="S210" s="428">
        <f>Verokompensaatiot[[#This Row],[Verokorvaukset vuosilta 2010-2022 yhteensä, €]]+Verokompensaatiot[[#This Row],[Verolykkäysten takaisinperintä vuonna 2022]]</f>
        <v>11054657.103926068</v>
      </c>
    </row>
    <row r="211" spans="1:19" x14ac:dyDescent="0.25">
      <c r="A211" s="36">
        <v>680</v>
      </c>
      <c r="B211" s="13" t="s">
        <v>223</v>
      </c>
      <c r="C211" s="453">
        <v>1528954</v>
      </c>
      <c r="D211" s="424">
        <v>539128</v>
      </c>
      <c r="E211" s="424">
        <v>1052685.2707331371</v>
      </c>
      <c r="F211" s="424">
        <v>26314.82731204461</v>
      </c>
      <c r="G211" s="424">
        <v>-43151.456473502243</v>
      </c>
      <c r="H211" s="424">
        <v>577164.9349497573</v>
      </c>
      <c r="I211" s="424">
        <v>1044890.0202465078</v>
      </c>
      <c r="J211" s="424">
        <v>1811262.2017673086</v>
      </c>
      <c r="K211" s="424">
        <v>522894.02766410855</v>
      </c>
      <c r="L211" s="424">
        <v>949681.4101408351</v>
      </c>
      <c r="M211" s="424">
        <v>1144307.0500356471</v>
      </c>
      <c r="N211" s="424">
        <v>773158.65094576834</v>
      </c>
      <c r="O211" s="424">
        <v>989093.58852749306</v>
      </c>
      <c r="P211" s="404">
        <f>SUM(Verokompensaatiot[[#This Row],[Veromenetysten korvaus vuodelta 2010]:[Veromenetysten korvaus vuodelta 2021]])</f>
        <v>9927288.9373216107</v>
      </c>
      <c r="Q211" s="405">
        <f>SUM(Verokompensaatiot[[#This Row],[Veromenetysten korvaus vuodelta 2010]:[Veromenetysten korvaus vuodelta 2022]])</f>
        <v>10916382.525849104</v>
      </c>
      <c r="R211" s="427">
        <v>-118833.4592398731</v>
      </c>
      <c r="S211" s="428">
        <f>Verokompensaatiot[[#This Row],[Verokorvaukset vuosilta 2010-2022 yhteensä, €]]+Verokompensaatiot[[#This Row],[Verolykkäysten takaisinperintä vuonna 2022]]</f>
        <v>10797549.06660923</v>
      </c>
    </row>
    <row r="212" spans="1:19" x14ac:dyDescent="0.25">
      <c r="A212" s="36">
        <v>681</v>
      </c>
      <c r="B212" s="13" t="s">
        <v>224</v>
      </c>
      <c r="C212" s="453">
        <v>411804</v>
      </c>
      <c r="D212" s="424">
        <v>130474</v>
      </c>
      <c r="E212" s="424">
        <v>344562.18255849381</v>
      </c>
      <c r="F212" s="424">
        <v>19231.416215970072</v>
      </c>
      <c r="G212" s="424">
        <v>10822.416604734512</v>
      </c>
      <c r="H212" s="424">
        <v>149765.78572192296</v>
      </c>
      <c r="I212" s="424">
        <v>221860.94889061732</v>
      </c>
      <c r="J212" s="424">
        <v>352014.0620886088</v>
      </c>
      <c r="K212" s="424">
        <v>109483.44561055586</v>
      </c>
      <c r="L212" s="424">
        <v>181810.03428081225</v>
      </c>
      <c r="M212" s="424">
        <v>257046.21336313189</v>
      </c>
      <c r="N212" s="424">
        <v>140634.18487005719</v>
      </c>
      <c r="O212" s="424">
        <v>185967.50199676564</v>
      </c>
      <c r="P212" s="404">
        <f>SUM(Verokompensaatiot[[#This Row],[Veromenetysten korvaus vuodelta 2010]:[Veromenetysten korvaus vuodelta 2021]])</f>
        <v>2329508.6902049049</v>
      </c>
      <c r="Q212" s="405">
        <f>SUM(Verokompensaatiot[[#This Row],[Veromenetysten korvaus vuodelta 2010]:[Veromenetysten korvaus vuodelta 2022]])</f>
        <v>2515476.1922016707</v>
      </c>
      <c r="R212" s="427">
        <v>-13433.01873440732</v>
      </c>
      <c r="S212" s="428">
        <f>Verokompensaatiot[[#This Row],[Verokorvaukset vuosilta 2010-2022 yhteensä, €]]+Verokompensaatiot[[#This Row],[Verolykkäysten takaisinperintä vuonna 2022]]</f>
        <v>2502043.1734672636</v>
      </c>
    </row>
    <row r="213" spans="1:19" x14ac:dyDescent="0.25">
      <c r="A213" s="36">
        <v>683</v>
      </c>
      <c r="B213" s="13" t="s">
        <v>225</v>
      </c>
      <c r="C213" s="453">
        <v>390442</v>
      </c>
      <c r="D213" s="424">
        <v>122609</v>
      </c>
      <c r="E213" s="424">
        <v>347331.21264556574</v>
      </c>
      <c r="F213" s="424">
        <v>19520.681091053913</v>
      </c>
      <c r="G213" s="424">
        <v>49288.643283940051</v>
      </c>
      <c r="H213" s="424">
        <v>162882.72037355308</v>
      </c>
      <c r="I213" s="424">
        <v>214276.46054791639</v>
      </c>
      <c r="J213" s="424">
        <v>320128.62437187933</v>
      </c>
      <c r="K213" s="424">
        <v>93831.441759775567</v>
      </c>
      <c r="L213" s="424">
        <v>177882.02778664883</v>
      </c>
      <c r="M213" s="424">
        <v>252353.83534358026</v>
      </c>
      <c r="N213" s="424">
        <v>132981.72406705932</v>
      </c>
      <c r="O213" s="424">
        <v>174205.84722518554</v>
      </c>
      <c r="P213" s="404">
        <f>SUM(Verokompensaatiot[[#This Row],[Veromenetysten korvaus vuodelta 2010]:[Veromenetysten korvaus vuodelta 2021]])</f>
        <v>2283528.3712709723</v>
      </c>
      <c r="Q213" s="405">
        <f>SUM(Verokompensaatiot[[#This Row],[Veromenetysten korvaus vuodelta 2010]:[Veromenetysten korvaus vuodelta 2022]])</f>
        <v>2457734.2184961578</v>
      </c>
      <c r="R213" s="427">
        <v>-11644.151286300286</v>
      </c>
      <c r="S213" s="428">
        <f>Verokompensaatiot[[#This Row],[Verokorvaukset vuosilta 2010-2022 yhteensä, €]]+Verokompensaatiot[[#This Row],[Verolykkäysten takaisinperintä vuonna 2022]]</f>
        <v>2446090.0672098575</v>
      </c>
    </row>
    <row r="214" spans="1:19" x14ac:dyDescent="0.25">
      <c r="A214" s="36">
        <v>684</v>
      </c>
      <c r="B214" s="13" t="s">
        <v>226</v>
      </c>
      <c r="C214" s="453">
        <v>2791678</v>
      </c>
      <c r="D214" s="424">
        <v>1004850</v>
      </c>
      <c r="E214" s="424">
        <v>2239849.1841518381</v>
      </c>
      <c r="F214" s="424">
        <v>98973.149852400791</v>
      </c>
      <c r="G214" s="424">
        <v>-246556.05155528249</v>
      </c>
      <c r="H214" s="424">
        <v>955269.06142467621</v>
      </c>
      <c r="I214" s="424">
        <v>1905271.7645717259</v>
      </c>
      <c r="J214" s="424">
        <v>3014864.1932441685</v>
      </c>
      <c r="K214" s="424">
        <v>1134287.8098450401</v>
      </c>
      <c r="L214" s="424">
        <v>1813915.2562913159</v>
      </c>
      <c r="M214" s="424">
        <v>4724703.5573128043</v>
      </c>
      <c r="N214" s="424">
        <v>1332597.995242775</v>
      </c>
      <c r="O214" s="424">
        <v>1728829.9392814585</v>
      </c>
      <c r="P214" s="404">
        <f>SUM(Verokompensaatiot[[#This Row],[Veromenetysten korvaus vuodelta 2010]:[Veromenetysten korvaus vuodelta 2021]])</f>
        <v>20769703.92038146</v>
      </c>
      <c r="Q214" s="405">
        <f>SUM(Verokompensaatiot[[#This Row],[Veromenetysten korvaus vuodelta 2010]:[Veromenetysten korvaus vuodelta 2022]])</f>
        <v>22498533.85966292</v>
      </c>
      <c r="R214" s="427">
        <v>-212630.92883446848</v>
      </c>
      <c r="S214" s="428">
        <f>Verokompensaatiot[[#This Row],[Verokorvaukset vuosilta 2010-2022 yhteensä, €]]+Verokompensaatiot[[#This Row],[Verolykkäysten takaisinperintä vuonna 2022]]</f>
        <v>22285902.930828452</v>
      </c>
    </row>
    <row r="215" spans="1:19" x14ac:dyDescent="0.25">
      <c r="A215" s="36">
        <v>686</v>
      </c>
      <c r="B215" s="13" t="s">
        <v>227</v>
      </c>
      <c r="C215" s="453">
        <v>362670</v>
      </c>
      <c r="D215" s="424">
        <v>102000</v>
      </c>
      <c r="E215" s="424">
        <v>267642.68335153849</v>
      </c>
      <c r="F215" s="424">
        <v>13261.625876543416</v>
      </c>
      <c r="G215" s="424">
        <v>41439.795470267258</v>
      </c>
      <c r="H215" s="424">
        <v>141735.98122573993</v>
      </c>
      <c r="I215" s="424">
        <v>170023.73389113502</v>
      </c>
      <c r="J215" s="424">
        <v>295831.91594265332</v>
      </c>
      <c r="K215" s="424">
        <v>79431.954369478073</v>
      </c>
      <c r="L215" s="424">
        <v>154362.25998894344</v>
      </c>
      <c r="M215" s="424">
        <v>220006.05179252618</v>
      </c>
      <c r="N215" s="424">
        <v>116377.74932455209</v>
      </c>
      <c r="O215" s="424">
        <v>157679.78975326748</v>
      </c>
      <c r="P215" s="404">
        <f>SUM(Verokompensaatiot[[#This Row],[Veromenetysten korvaus vuodelta 2010]:[Veromenetysten korvaus vuodelta 2021]])</f>
        <v>1964783.7512333773</v>
      </c>
      <c r="Q215" s="405">
        <f>SUM(Verokompensaatiot[[#This Row],[Veromenetysten korvaus vuodelta 2010]:[Veromenetysten korvaus vuodelta 2022]])</f>
        <v>2122463.5409866446</v>
      </c>
      <c r="R215" s="427">
        <v>-12336.71214306717</v>
      </c>
      <c r="S215" s="428">
        <f>Verokompensaatiot[[#This Row],[Verokorvaukset vuosilta 2010-2022 yhteensä, €]]+Verokompensaatiot[[#This Row],[Verolykkäysten takaisinperintä vuonna 2022]]</f>
        <v>2110126.8288435773</v>
      </c>
    </row>
    <row r="216" spans="1:19" x14ac:dyDescent="0.25">
      <c r="A216" s="36">
        <v>687</v>
      </c>
      <c r="B216" s="13" t="s">
        <v>228</v>
      </c>
      <c r="C216" s="453">
        <v>218394</v>
      </c>
      <c r="D216" s="424">
        <v>59737</v>
      </c>
      <c r="E216" s="424">
        <v>173456.83602170279</v>
      </c>
      <c r="F216" s="424">
        <v>9949.9820201028579</v>
      </c>
      <c r="G216" s="424">
        <v>29351.961617280187</v>
      </c>
      <c r="H216" s="424">
        <v>82980.829580676524</v>
      </c>
      <c r="I216" s="424">
        <v>94923.594795330529</v>
      </c>
      <c r="J216" s="424">
        <v>146572.19571545711</v>
      </c>
      <c r="K216" s="424">
        <v>46860.109769195558</v>
      </c>
      <c r="L216" s="424">
        <v>87182.780620565492</v>
      </c>
      <c r="M216" s="424">
        <v>125192.00739380659</v>
      </c>
      <c r="N216" s="424">
        <v>63840.055087677341</v>
      </c>
      <c r="O216" s="424">
        <v>88108.55330051863</v>
      </c>
      <c r="P216" s="404">
        <f>SUM(Verokompensaatiot[[#This Row],[Veromenetysten korvaus vuodelta 2010]:[Veromenetysten korvaus vuodelta 2021]])</f>
        <v>1138441.3526217951</v>
      </c>
      <c r="Q216" s="405">
        <f>SUM(Verokompensaatiot[[#This Row],[Veromenetysten korvaus vuodelta 2010]:[Veromenetysten korvaus vuodelta 2022]])</f>
        <v>1226549.9059223137</v>
      </c>
      <c r="R216" s="427">
        <v>-6120.4152384489698</v>
      </c>
      <c r="S216" s="428">
        <f>Verokompensaatiot[[#This Row],[Verokorvaukset vuosilta 2010-2022 yhteensä, €]]+Verokompensaatiot[[#This Row],[Verolykkäysten takaisinperintä vuonna 2022]]</f>
        <v>1220429.4906838648</v>
      </c>
    </row>
    <row r="217" spans="1:19" x14ac:dyDescent="0.25">
      <c r="A217" s="36">
        <v>689</v>
      </c>
      <c r="B217" s="13" t="s">
        <v>229</v>
      </c>
      <c r="C217" s="453">
        <v>325681</v>
      </c>
      <c r="D217" s="424">
        <v>97347</v>
      </c>
      <c r="E217" s="424">
        <v>241802.75114383121</v>
      </c>
      <c r="F217" s="424">
        <v>12693.207108820638</v>
      </c>
      <c r="G217" s="424">
        <v>48835.586890509971</v>
      </c>
      <c r="H217" s="424">
        <v>132015.90703346976</v>
      </c>
      <c r="I217" s="424">
        <v>166885.05560943205</v>
      </c>
      <c r="J217" s="424">
        <v>280292.94047990604</v>
      </c>
      <c r="K217" s="424">
        <v>76194.953267757854</v>
      </c>
      <c r="L217" s="424">
        <v>135895.78831440024</v>
      </c>
      <c r="M217" s="424">
        <v>172840.80402792315</v>
      </c>
      <c r="N217" s="424">
        <v>95853.891097220112</v>
      </c>
      <c r="O217" s="424">
        <v>139065.18661620154</v>
      </c>
      <c r="P217" s="404">
        <f>SUM(Verokompensaatiot[[#This Row],[Veromenetysten korvaus vuodelta 2010]:[Veromenetysten korvaus vuodelta 2021]])</f>
        <v>1786338.8849732711</v>
      </c>
      <c r="Q217" s="405">
        <f>SUM(Verokompensaatiot[[#This Row],[Veromenetysten korvaus vuodelta 2010]:[Veromenetysten korvaus vuodelta 2022]])</f>
        <v>1925404.0715894727</v>
      </c>
      <c r="R217" s="427">
        <v>-14041.791396354341</v>
      </c>
      <c r="S217" s="428">
        <f>Verokompensaatiot[[#This Row],[Verokorvaukset vuosilta 2010-2022 yhteensä, €]]+Verokompensaatiot[[#This Row],[Verolykkäysten takaisinperintä vuonna 2022]]</f>
        <v>1911362.2801931184</v>
      </c>
    </row>
    <row r="218" spans="1:19" x14ac:dyDescent="0.25">
      <c r="A218" s="36">
        <v>691</v>
      </c>
      <c r="B218" s="13" t="s">
        <v>230</v>
      </c>
      <c r="C218" s="453">
        <v>279753</v>
      </c>
      <c r="D218" s="424">
        <v>82585</v>
      </c>
      <c r="E218" s="424">
        <v>234894.54925491245</v>
      </c>
      <c r="F218" s="424">
        <v>11397.254284469251</v>
      </c>
      <c r="G218" s="424">
        <v>43223.195023402732</v>
      </c>
      <c r="H218" s="424">
        <v>116300.28153997274</v>
      </c>
      <c r="I218" s="424">
        <v>159182.77197731164</v>
      </c>
      <c r="J218" s="424">
        <v>290154.13399775798</v>
      </c>
      <c r="K218" s="424">
        <v>74547.255121681243</v>
      </c>
      <c r="L218" s="424">
        <v>137589.4888417758</v>
      </c>
      <c r="M218" s="424">
        <v>194956.26325318945</v>
      </c>
      <c r="N218" s="424">
        <v>99726.181667758181</v>
      </c>
      <c r="O218" s="424">
        <v>127503.14953400532</v>
      </c>
      <c r="P218" s="404">
        <f>SUM(Verokompensaatiot[[#This Row],[Veromenetysten korvaus vuodelta 2010]:[Veromenetysten korvaus vuodelta 2021]])</f>
        <v>1724309.3749622311</v>
      </c>
      <c r="Q218" s="405">
        <f>SUM(Verokompensaatiot[[#This Row],[Veromenetysten korvaus vuodelta 2010]:[Veromenetysten korvaus vuodelta 2022]])</f>
        <v>1851812.5244962364</v>
      </c>
      <c r="R218" s="427">
        <v>-9530.6604024537155</v>
      </c>
      <c r="S218" s="428">
        <f>Verokompensaatiot[[#This Row],[Verokorvaukset vuosilta 2010-2022 yhteensä, €]]+Verokompensaatiot[[#This Row],[Verolykkäysten takaisinperintä vuonna 2022]]</f>
        <v>1842281.8640937826</v>
      </c>
    </row>
    <row r="219" spans="1:19" x14ac:dyDescent="0.25">
      <c r="A219" s="36">
        <v>694</v>
      </c>
      <c r="B219" s="13" t="s">
        <v>231</v>
      </c>
      <c r="C219" s="453">
        <v>1862094</v>
      </c>
      <c r="D219" s="424">
        <v>644858</v>
      </c>
      <c r="E219" s="424">
        <v>1377691.1378719537</v>
      </c>
      <c r="F219" s="424">
        <v>37343.723898934812</v>
      </c>
      <c r="G219" s="424">
        <v>125027.78905120381</v>
      </c>
      <c r="H219" s="424">
        <v>564070.10810071311</v>
      </c>
      <c r="I219" s="424">
        <v>1348464.5471801157</v>
      </c>
      <c r="J219" s="424">
        <v>2106124.3002889347</v>
      </c>
      <c r="K219" s="424">
        <v>643405.0512731222</v>
      </c>
      <c r="L219" s="424">
        <v>1110852.129278579</v>
      </c>
      <c r="M219" s="424">
        <v>1349792.11827776</v>
      </c>
      <c r="N219" s="424">
        <v>893173.18058569345</v>
      </c>
      <c r="O219" s="424">
        <v>1125790.9620683366</v>
      </c>
      <c r="P219" s="404">
        <f>SUM(Verokompensaatiot[[#This Row],[Veromenetysten korvaus vuodelta 2010]:[Veromenetysten korvaus vuodelta 2021]])</f>
        <v>12062896.085807011</v>
      </c>
      <c r="Q219" s="405">
        <f>SUM(Verokompensaatiot[[#This Row],[Veromenetysten korvaus vuodelta 2010]:[Veromenetysten korvaus vuodelta 2022]])</f>
        <v>13188687.047875347</v>
      </c>
      <c r="R219" s="427">
        <v>-143026.96065502832</v>
      </c>
      <c r="S219" s="428">
        <f>Verokompensaatiot[[#This Row],[Verokorvaukset vuosilta 2010-2022 yhteensä, €]]+Verokompensaatiot[[#This Row],[Verolykkäysten takaisinperintä vuonna 2022]]</f>
        <v>13045660.087220319</v>
      </c>
    </row>
    <row r="220" spans="1:19" x14ac:dyDescent="0.25">
      <c r="A220" s="36">
        <v>697</v>
      </c>
      <c r="B220" s="13" t="s">
        <v>232</v>
      </c>
      <c r="C220" s="453">
        <v>160754</v>
      </c>
      <c r="D220" s="424">
        <v>49462</v>
      </c>
      <c r="E220" s="424">
        <v>124485.65817589301</v>
      </c>
      <c r="F220" s="424">
        <v>7172.2060367844988</v>
      </c>
      <c r="G220" s="424">
        <v>22496.753395076463</v>
      </c>
      <c r="H220" s="424">
        <v>55433.955616155188</v>
      </c>
      <c r="I220" s="424">
        <v>80855.7585815372</v>
      </c>
      <c r="J220" s="424">
        <v>122685.15994105836</v>
      </c>
      <c r="K220" s="424">
        <v>38672.477677938157</v>
      </c>
      <c r="L220" s="424">
        <v>64114.954434536216</v>
      </c>
      <c r="M220" s="424">
        <v>88317.987608475902</v>
      </c>
      <c r="N220" s="424">
        <v>44680.555159620308</v>
      </c>
      <c r="O220" s="424">
        <v>61189.691530546086</v>
      </c>
      <c r="P220" s="404">
        <f>SUM(Verokompensaatiot[[#This Row],[Veromenetysten korvaus vuodelta 2010]:[Veromenetysten korvaus vuodelta 2021]])</f>
        <v>859131.46662707522</v>
      </c>
      <c r="Q220" s="405">
        <f>SUM(Verokompensaatiot[[#This Row],[Veromenetysten korvaus vuodelta 2010]:[Veromenetysten korvaus vuodelta 2022]])</f>
        <v>920321.15815762128</v>
      </c>
      <c r="R220" s="427">
        <v>-5575.2702690793139</v>
      </c>
      <c r="S220" s="428">
        <f>Verokompensaatiot[[#This Row],[Verokorvaukset vuosilta 2010-2022 yhteensä, €]]+Verokompensaatiot[[#This Row],[Verolykkäysten takaisinperintä vuonna 2022]]</f>
        <v>914745.88788854191</v>
      </c>
    </row>
    <row r="221" spans="1:19" x14ac:dyDescent="0.25">
      <c r="A221" s="36">
        <v>698</v>
      </c>
      <c r="B221" s="13" t="s">
        <v>233</v>
      </c>
      <c r="C221" s="453">
        <v>4170263</v>
      </c>
      <c r="D221" s="424">
        <v>1400370</v>
      </c>
      <c r="E221" s="424">
        <v>3556984.1957876254</v>
      </c>
      <c r="F221" s="424">
        <v>130689.61392386896</v>
      </c>
      <c r="G221" s="424">
        <v>170271.45091107712</v>
      </c>
      <c r="H221" s="424">
        <v>1530495.8688007353</v>
      </c>
      <c r="I221" s="424">
        <v>3039795.0447149575</v>
      </c>
      <c r="J221" s="424">
        <v>4487658.9408401158</v>
      </c>
      <c r="K221" s="424">
        <v>1486426.2087844117</v>
      </c>
      <c r="L221" s="424">
        <v>2651524.0560848992</v>
      </c>
      <c r="M221" s="424">
        <v>3383597.7885625116</v>
      </c>
      <c r="N221" s="424">
        <v>2151932.7038128218</v>
      </c>
      <c r="O221" s="424">
        <v>2709745.7772003161</v>
      </c>
      <c r="P221" s="404">
        <f>SUM(Verokompensaatiot[[#This Row],[Veromenetysten korvaus vuodelta 2010]:[Veromenetysten korvaus vuodelta 2021]])</f>
        <v>28160008.872223023</v>
      </c>
      <c r="Q221" s="405">
        <f>SUM(Verokompensaatiot[[#This Row],[Veromenetysten korvaus vuodelta 2010]:[Veromenetysten korvaus vuodelta 2022]])</f>
        <v>30869754.649423338</v>
      </c>
      <c r="R221" s="427">
        <v>-313368.03471840569</v>
      </c>
      <c r="S221" s="428">
        <f>Verokompensaatiot[[#This Row],[Verokorvaukset vuosilta 2010-2022 yhteensä, €]]+Verokompensaatiot[[#This Row],[Verolykkäysten takaisinperintä vuonna 2022]]</f>
        <v>30556386.614704933</v>
      </c>
    </row>
    <row r="222" spans="1:19" x14ac:dyDescent="0.25">
      <c r="A222" s="36">
        <v>700</v>
      </c>
      <c r="B222" s="13" t="s">
        <v>234</v>
      </c>
      <c r="C222" s="453">
        <v>450007</v>
      </c>
      <c r="D222" s="424">
        <v>136482</v>
      </c>
      <c r="E222" s="424">
        <v>271197.13744083105</v>
      </c>
      <c r="F222" s="424">
        <v>13584.735741688815</v>
      </c>
      <c r="G222" s="424">
        <v>29722.573333173579</v>
      </c>
      <c r="H222" s="424">
        <v>156223.5218588037</v>
      </c>
      <c r="I222" s="424">
        <v>258715.99132247956</v>
      </c>
      <c r="J222" s="424">
        <v>425231.14270262397</v>
      </c>
      <c r="K222" s="424">
        <v>110087.1294553271</v>
      </c>
      <c r="L222" s="424">
        <v>194251.75467668803</v>
      </c>
      <c r="M222" s="424">
        <v>247547.68959945301</v>
      </c>
      <c r="N222" s="424">
        <v>147392.74113989249</v>
      </c>
      <c r="O222" s="424">
        <v>202682.05509936356</v>
      </c>
      <c r="P222" s="404">
        <f>SUM(Verokompensaatiot[[#This Row],[Veromenetysten korvaus vuodelta 2010]:[Veromenetysten korvaus vuodelta 2021]])</f>
        <v>2440443.4172709612</v>
      </c>
      <c r="Q222" s="405">
        <f>SUM(Verokompensaatiot[[#This Row],[Veromenetysten korvaus vuodelta 2010]:[Veromenetysten korvaus vuodelta 2022]])</f>
        <v>2643125.4723703247</v>
      </c>
      <c r="R222" s="427">
        <v>-24089.694499521</v>
      </c>
      <c r="S222" s="428">
        <f>Verokompensaatiot[[#This Row],[Verokorvaukset vuosilta 2010-2022 yhteensä, €]]+Verokompensaatiot[[#This Row],[Verolykkäysten takaisinperintä vuonna 2022]]</f>
        <v>2619035.7778708036</v>
      </c>
    </row>
    <row r="223" spans="1:19" x14ac:dyDescent="0.25">
      <c r="A223" s="36">
        <v>702</v>
      </c>
      <c r="B223" s="13" t="s">
        <v>235</v>
      </c>
      <c r="C223" s="453">
        <v>482033</v>
      </c>
      <c r="D223" s="424">
        <v>141231</v>
      </c>
      <c r="E223" s="424">
        <v>359715.40688170458</v>
      </c>
      <c r="F223" s="424">
        <v>16850.194763104068</v>
      </c>
      <c r="G223" s="424">
        <v>65127.400944814086</v>
      </c>
      <c r="H223" s="424">
        <v>181748.09925467972</v>
      </c>
      <c r="I223" s="424">
        <v>240034.11603973378</v>
      </c>
      <c r="J223" s="424">
        <v>413638.03733832762</v>
      </c>
      <c r="K223" s="424">
        <v>119454.53586719323</v>
      </c>
      <c r="L223" s="424">
        <v>216746.83981150473</v>
      </c>
      <c r="M223" s="424">
        <v>281044.92960719019</v>
      </c>
      <c r="N223" s="424">
        <v>156848.75897363797</v>
      </c>
      <c r="O223" s="424">
        <v>214047.9654202763</v>
      </c>
      <c r="P223" s="404">
        <f>SUM(Verokompensaatiot[[#This Row],[Veromenetysten korvaus vuodelta 2010]:[Veromenetysten korvaus vuodelta 2021]])</f>
        <v>2674472.3194818902</v>
      </c>
      <c r="Q223" s="405">
        <f>SUM(Verokompensaatiot[[#This Row],[Veromenetysten korvaus vuodelta 2010]:[Veromenetysten korvaus vuodelta 2022]])</f>
        <v>2888520.2849021666</v>
      </c>
      <c r="R223" s="427">
        <v>-18763.39219739355</v>
      </c>
      <c r="S223" s="428">
        <f>Verokompensaatiot[[#This Row],[Verokorvaukset vuosilta 2010-2022 yhteensä, €]]+Verokompensaatiot[[#This Row],[Verolykkäysten takaisinperintä vuonna 2022]]</f>
        <v>2869756.8927047732</v>
      </c>
    </row>
    <row r="224" spans="1:19" x14ac:dyDescent="0.25">
      <c r="A224" s="36">
        <v>704</v>
      </c>
      <c r="B224" s="13" t="s">
        <v>236</v>
      </c>
      <c r="C224" s="453">
        <v>387043</v>
      </c>
      <c r="D224" s="424">
        <v>126882</v>
      </c>
      <c r="E224" s="424">
        <v>241368.28376477773</v>
      </c>
      <c r="F224" s="424">
        <v>4103.0352897275307</v>
      </c>
      <c r="G224" s="424">
        <v>27149.87359443658</v>
      </c>
      <c r="H224" s="424">
        <v>119934.73479326064</v>
      </c>
      <c r="I224" s="424">
        <v>275731.56641233416</v>
      </c>
      <c r="J224" s="424">
        <v>473017.7979280093</v>
      </c>
      <c r="K224" s="424">
        <v>126067.88854329768</v>
      </c>
      <c r="L224" s="424">
        <v>214989.74805185717</v>
      </c>
      <c r="M224" s="424">
        <v>278526.28633174399</v>
      </c>
      <c r="N224" s="424">
        <v>191763.34913031512</v>
      </c>
      <c r="O224" s="424">
        <v>234380.77724635019</v>
      </c>
      <c r="P224" s="404">
        <f>SUM(Verokompensaatiot[[#This Row],[Veromenetysten korvaus vuodelta 2010]:[Veromenetysten korvaus vuodelta 2021]])</f>
        <v>2466577.5638397601</v>
      </c>
      <c r="Q224" s="405">
        <f>SUM(Verokompensaatiot[[#This Row],[Veromenetysten korvaus vuodelta 2010]:[Veromenetysten korvaus vuodelta 2022]])</f>
        <v>2700958.3410861101</v>
      </c>
      <c r="R224" s="427">
        <v>-29687.653236390783</v>
      </c>
      <c r="S224" s="428">
        <f>Verokompensaatiot[[#This Row],[Verokorvaukset vuosilta 2010-2022 yhteensä, €]]+Verokompensaatiot[[#This Row],[Verolykkäysten takaisinperintä vuonna 2022]]</f>
        <v>2671270.6878497195</v>
      </c>
    </row>
    <row r="225" spans="1:19" x14ac:dyDescent="0.25">
      <c r="A225" s="36">
        <v>707</v>
      </c>
      <c r="B225" s="13" t="s">
        <v>237</v>
      </c>
      <c r="C225" s="453">
        <v>302843</v>
      </c>
      <c r="D225" s="424">
        <v>87748</v>
      </c>
      <c r="E225" s="424">
        <v>236964.11147003429</v>
      </c>
      <c r="F225" s="424">
        <v>12584.419830805715</v>
      </c>
      <c r="G225" s="424">
        <v>39572.361571092901</v>
      </c>
      <c r="H225" s="424">
        <v>110909.52963556179</v>
      </c>
      <c r="I225" s="424">
        <v>139255.86191162129</v>
      </c>
      <c r="J225" s="424">
        <v>209563.85038227681</v>
      </c>
      <c r="K225" s="424">
        <v>68562.922203709764</v>
      </c>
      <c r="L225" s="424">
        <v>114765.60193857328</v>
      </c>
      <c r="M225" s="424">
        <v>162854.27178432132</v>
      </c>
      <c r="N225" s="424">
        <v>80831.961291842454</v>
      </c>
      <c r="O225" s="424">
        <v>111099.50751530452</v>
      </c>
      <c r="P225" s="404">
        <f>SUM(Verokompensaatiot[[#This Row],[Veromenetysten korvaus vuodelta 2010]:[Veromenetysten korvaus vuodelta 2021]])</f>
        <v>1566455.8920198397</v>
      </c>
      <c r="Q225" s="405">
        <f>SUM(Verokompensaatiot[[#This Row],[Veromenetysten korvaus vuodelta 2010]:[Veromenetysten korvaus vuodelta 2022]])</f>
        <v>1677555.3995351442</v>
      </c>
      <c r="R225" s="427">
        <v>-6898.4323680941252</v>
      </c>
      <c r="S225" s="428">
        <f>Verokompensaatiot[[#This Row],[Verokorvaukset vuosilta 2010-2022 yhteensä, €]]+Verokompensaatiot[[#This Row],[Verolykkäysten takaisinperintä vuonna 2022]]</f>
        <v>1670656.9671670501</v>
      </c>
    </row>
    <row r="226" spans="1:19" x14ac:dyDescent="0.25">
      <c r="A226" s="36">
        <v>710</v>
      </c>
      <c r="B226" s="13" t="s">
        <v>238</v>
      </c>
      <c r="C226" s="453">
        <v>2274555</v>
      </c>
      <c r="D226" s="424">
        <v>774472</v>
      </c>
      <c r="E226" s="424">
        <v>1740977.2657312586</v>
      </c>
      <c r="F226" s="424">
        <v>55966.148536983434</v>
      </c>
      <c r="G226" s="424">
        <v>183065.70473621695</v>
      </c>
      <c r="H226" s="424">
        <v>718511.30992746202</v>
      </c>
      <c r="I226" s="424">
        <v>1375150.3688940979</v>
      </c>
      <c r="J226" s="424">
        <v>2388585.2460968662</v>
      </c>
      <c r="K226" s="424">
        <v>737475.75146692712</v>
      </c>
      <c r="L226" s="424">
        <v>1230032.8171418419</v>
      </c>
      <c r="M226" s="424">
        <v>1550371.8240211143</v>
      </c>
      <c r="N226" s="424">
        <v>960423.96734376345</v>
      </c>
      <c r="O226" s="424">
        <v>1234451.8764580644</v>
      </c>
      <c r="P226" s="404">
        <f>SUM(Verokompensaatiot[[#This Row],[Veromenetysten korvaus vuodelta 2010]:[Veromenetysten korvaus vuodelta 2021]])</f>
        <v>13989587.403896533</v>
      </c>
      <c r="Q226" s="405">
        <f>SUM(Verokompensaatiot[[#This Row],[Veromenetysten korvaus vuodelta 2010]:[Veromenetysten korvaus vuodelta 2022]])</f>
        <v>15224039.280354597</v>
      </c>
      <c r="R226" s="427">
        <v>-137329.41632632533</v>
      </c>
      <c r="S226" s="428">
        <f>Verokompensaatiot[[#This Row],[Verokorvaukset vuosilta 2010-2022 yhteensä, €]]+Verokompensaatiot[[#This Row],[Verolykkäysten takaisinperintä vuonna 2022]]</f>
        <v>15086709.864028271</v>
      </c>
    </row>
    <row r="227" spans="1:19" x14ac:dyDescent="0.25">
      <c r="A227" s="36">
        <v>729</v>
      </c>
      <c r="B227" s="13" t="s">
        <v>239</v>
      </c>
      <c r="C227" s="453">
        <v>954489</v>
      </c>
      <c r="D227" s="424">
        <v>293114</v>
      </c>
      <c r="E227" s="424">
        <v>743309.25554292719</v>
      </c>
      <c r="F227" s="424">
        <v>41048.663354125973</v>
      </c>
      <c r="G227" s="424">
        <v>106843.04163109911</v>
      </c>
      <c r="H227" s="424">
        <v>374059.29699343286</v>
      </c>
      <c r="I227" s="424">
        <v>564756.29807290237</v>
      </c>
      <c r="J227" s="424">
        <v>868628.60086900461</v>
      </c>
      <c r="K227" s="424">
        <v>262472.32790500263</v>
      </c>
      <c r="L227" s="424">
        <v>452921.73872454348</v>
      </c>
      <c r="M227" s="424">
        <v>616123.82788015436</v>
      </c>
      <c r="N227" s="424">
        <v>347446.57805433089</v>
      </c>
      <c r="O227" s="424">
        <v>461924.45350706339</v>
      </c>
      <c r="P227" s="404">
        <f>SUM(Verokompensaatiot[[#This Row],[Veromenetysten korvaus vuodelta 2010]:[Veromenetysten korvaus vuodelta 2021]])</f>
        <v>5625212.629027525</v>
      </c>
      <c r="Q227" s="405">
        <f>SUM(Verokompensaatiot[[#This Row],[Veromenetysten korvaus vuodelta 2010]:[Veromenetysten korvaus vuodelta 2022]])</f>
        <v>6087137.0825345879</v>
      </c>
      <c r="R227" s="427">
        <v>-34871.913204692159</v>
      </c>
      <c r="S227" s="428">
        <f>Verokompensaatiot[[#This Row],[Verokorvaukset vuosilta 2010-2022 yhteensä, €]]+Verokompensaatiot[[#This Row],[Verolykkäysten takaisinperintä vuonna 2022]]</f>
        <v>6052265.1693298956</v>
      </c>
    </row>
    <row r="228" spans="1:19" x14ac:dyDescent="0.25">
      <c r="A228" s="36">
        <v>732</v>
      </c>
      <c r="B228" s="13" t="s">
        <v>240</v>
      </c>
      <c r="C228" s="453">
        <v>397132</v>
      </c>
      <c r="D228" s="424">
        <v>120884</v>
      </c>
      <c r="E228" s="424">
        <v>323961.87830235338</v>
      </c>
      <c r="F228" s="424">
        <v>18056.029456748154</v>
      </c>
      <c r="G228" s="424">
        <v>65713.152198170254</v>
      </c>
      <c r="H228" s="424">
        <v>160800.97622708709</v>
      </c>
      <c r="I228" s="424">
        <v>206884.00489435552</v>
      </c>
      <c r="J228" s="424">
        <v>312809.48339130171</v>
      </c>
      <c r="K228" s="424">
        <v>103830.87014994409</v>
      </c>
      <c r="L228" s="424">
        <v>177671.04133237439</v>
      </c>
      <c r="M228" s="424">
        <v>237633.23338444397</v>
      </c>
      <c r="N228" s="424">
        <v>125693.30274580349</v>
      </c>
      <c r="O228" s="424">
        <v>170677.17378310271</v>
      </c>
      <c r="P228" s="404">
        <f>SUM(Verokompensaatiot[[#This Row],[Veromenetysten korvaus vuodelta 2010]:[Veromenetysten korvaus vuodelta 2021]])</f>
        <v>2251069.9720825823</v>
      </c>
      <c r="Q228" s="405">
        <f>SUM(Verokompensaatiot[[#This Row],[Veromenetysten korvaus vuodelta 2010]:[Veromenetysten korvaus vuodelta 2022]])</f>
        <v>2421747.1458656848</v>
      </c>
      <c r="R228" s="427">
        <v>-12797.908344645253</v>
      </c>
      <c r="S228" s="428">
        <f>Verokompensaatiot[[#This Row],[Verokorvaukset vuosilta 2010-2022 yhteensä, €]]+Verokompensaatiot[[#This Row],[Verolykkäysten takaisinperintä vuonna 2022]]</f>
        <v>2408949.2375210398</v>
      </c>
    </row>
    <row r="229" spans="1:19" x14ac:dyDescent="0.25">
      <c r="A229" s="36">
        <v>734</v>
      </c>
      <c r="B229" s="13" t="s">
        <v>241</v>
      </c>
      <c r="C229" s="453">
        <v>4035158</v>
      </c>
      <c r="D229" s="424">
        <v>1360728</v>
      </c>
      <c r="E229" s="424">
        <v>3108333.4400907625</v>
      </c>
      <c r="F229" s="424">
        <v>109870.08065928429</v>
      </c>
      <c r="G229" s="424">
        <v>143591.84511297155</v>
      </c>
      <c r="H229" s="424">
        <v>1435082.5456556936</v>
      </c>
      <c r="I229" s="424">
        <v>2764155.9394521797</v>
      </c>
      <c r="J229" s="424">
        <v>4385553.0913479263</v>
      </c>
      <c r="K229" s="424">
        <v>1357506.7920240066</v>
      </c>
      <c r="L229" s="424">
        <v>2418070.2994944337</v>
      </c>
      <c r="M229" s="424">
        <v>3087603.991114954</v>
      </c>
      <c r="N229" s="424">
        <v>1882086.4734985407</v>
      </c>
      <c r="O229" s="424">
        <v>2414407.5668021208</v>
      </c>
      <c r="P229" s="404">
        <f>SUM(Verokompensaatiot[[#This Row],[Veromenetysten korvaus vuodelta 2010]:[Veromenetysten korvaus vuodelta 2021]])</f>
        <v>26087740.498450756</v>
      </c>
      <c r="Q229" s="405">
        <f>SUM(Verokompensaatiot[[#This Row],[Veromenetysten korvaus vuodelta 2010]:[Veromenetysten korvaus vuodelta 2022]])</f>
        <v>28502148.065252878</v>
      </c>
      <c r="R229" s="427">
        <v>-223032.08132262033</v>
      </c>
      <c r="S229" s="428">
        <f>Verokompensaatiot[[#This Row],[Verokorvaukset vuosilta 2010-2022 yhteensä, €]]+Verokompensaatiot[[#This Row],[Verolykkäysten takaisinperintä vuonna 2022]]</f>
        <v>28279115.983930256</v>
      </c>
    </row>
    <row r="230" spans="1:19" x14ac:dyDescent="0.25">
      <c r="A230" s="36">
        <v>738</v>
      </c>
      <c r="B230" s="13" t="s">
        <v>242</v>
      </c>
      <c r="C230" s="453">
        <v>275701</v>
      </c>
      <c r="D230" s="424">
        <v>85382</v>
      </c>
      <c r="E230" s="424">
        <v>191068.64161105533</v>
      </c>
      <c r="F230" s="424">
        <v>6790.0629726972538</v>
      </c>
      <c r="G230" s="424">
        <v>2703.2776123266731</v>
      </c>
      <c r="H230" s="424">
        <v>71784.76699329968</v>
      </c>
      <c r="I230" s="424">
        <v>173816.34248553371</v>
      </c>
      <c r="J230" s="424">
        <v>286153.12034095271</v>
      </c>
      <c r="K230" s="424">
        <v>85582.370188535948</v>
      </c>
      <c r="L230" s="424">
        <v>140795.53337546438</v>
      </c>
      <c r="M230" s="424">
        <v>194516.62543783686</v>
      </c>
      <c r="N230" s="424">
        <v>114051.57692577357</v>
      </c>
      <c r="O230" s="424">
        <v>141412.37887746911</v>
      </c>
      <c r="P230" s="404">
        <f>SUM(Verokompensaatiot[[#This Row],[Veromenetysten korvaus vuodelta 2010]:[Veromenetysten korvaus vuodelta 2021]])</f>
        <v>1628345.3179434761</v>
      </c>
      <c r="Q230" s="405">
        <f>SUM(Verokompensaatiot[[#This Row],[Veromenetysten korvaus vuodelta 2010]:[Veromenetysten korvaus vuodelta 2022]])</f>
        <v>1769757.6968209452</v>
      </c>
      <c r="R230" s="427">
        <v>-13969.370711432641</v>
      </c>
      <c r="S230" s="428">
        <f>Verokompensaatiot[[#This Row],[Verokorvaukset vuosilta 2010-2022 yhteensä, €]]+Verokompensaatiot[[#This Row],[Verolykkäysten takaisinperintä vuonna 2022]]</f>
        <v>1755788.3261095127</v>
      </c>
    </row>
    <row r="231" spans="1:19" x14ac:dyDescent="0.25">
      <c r="A231" s="36">
        <v>739</v>
      </c>
      <c r="B231" s="13" t="s">
        <v>243</v>
      </c>
      <c r="C231" s="453">
        <v>404465</v>
      </c>
      <c r="D231" s="424">
        <v>122158</v>
      </c>
      <c r="E231" s="424">
        <v>311739.81565455889</v>
      </c>
      <c r="F231" s="424">
        <v>16778.709372529363</v>
      </c>
      <c r="G231" s="424">
        <v>32261.400380317758</v>
      </c>
      <c r="H231" s="424">
        <v>141033.168890131</v>
      </c>
      <c r="I231" s="424">
        <v>189766.33782475995</v>
      </c>
      <c r="J231" s="424">
        <v>320605.1702299171</v>
      </c>
      <c r="K231" s="424">
        <v>100839.90707654522</v>
      </c>
      <c r="L231" s="424">
        <v>164273.63616782939</v>
      </c>
      <c r="M231" s="424">
        <v>239437.09452532945</v>
      </c>
      <c r="N231" s="424">
        <v>124809.32617138833</v>
      </c>
      <c r="O231" s="424">
        <v>164389.20418536171</v>
      </c>
      <c r="P231" s="404">
        <f>SUM(Verokompensaatiot[[#This Row],[Veromenetysten korvaus vuodelta 2010]:[Veromenetysten korvaus vuodelta 2021]])</f>
        <v>2168167.5662933066</v>
      </c>
      <c r="Q231" s="405">
        <f>SUM(Verokompensaatiot[[#This Row],[Veromenetysten korvaus vuodelta 2010]:[Veromenetysten korvaus vuodelta 2022]])</f>
        <v>2332556.7704786682</v>
      </c>
      <c r="R231" s="427">
        <v>-14115.518125051007</v>
      </c>
      <c r="S231" s="428">
        <f>Verokompensaatiot[[#This Row],[Verokorvaukset vuosilta 2010-2022 yhteensä, €]]+Verokompensaatiot[[#This Row],[Verolykkäysten takaisinperintä vuonna 2022]]</f>
        <v>2318441.252353617</v>
      </c>
    </row>
    <row r="232" spans="1:19" x14ac:dyDescent="0.25">
      <c r="A232" s="36">
        <v>740</v>
      </c>
      <c r="B232" s="13" t="s">
        <v>244</v>
      </c>
      <c r="C232" s="453">
        <v>3134752</v>
      </c>
      <c r="D232" s="424">
        <v>972657</v>
      </c>
      <c r="E232" s="424">
        <v>2432360.2074209754</v>
      </c>
      <c r="F232" s="424">
        <v>111060.45902521518</v>
      </c>
      <c r="G232" s="424">
        <v>21440.630819112841</v>
      </c>
      <c r="H232" s="424">
        <v>1185246.8266214402</v>
      </c>
      <c r="I232" s="424">
        <v>1798370.0961450383</v>
      </c>
      <c r="J232" s="424">
        <v>2924603.9590649819</v>
      </c>
      <c r="K232" s="424">
        <v>904618.12834452931</v>
      </c>
      <c r="L232" s="424">
        <v>1618745.2680681061</v>
      </c>
      <c r="M232" s="424">
        <v>2081064.4991080731</v>
      </c>
      <c r="N232" s="424">
        <v>1144552.2110271549</v>
      </c>
      <c r="O232" s="424">
        <v>1559266.6551756002</v>
      </c>
      <c r="P232" s="404">
        <f>SUM(Verokompensaatiot[[#This Row],[Veromenetysten korvaus vuodelta 2010]:[Veromenetysten korvaus vuodelta 2021]])</f>
        <v>18329471.285644628</v>
      </c>
      <c r="Q232" s="405">
        <f>SUM(Verokompensaatiot[[#This Row],[Veromenetysten korvaus vuodelta 2010]:[Veromenetysten korvaus vuodelta 2022]])</f>
        <v>19888737.940820228</v>
      </c>
      <c r="R232" s="427">
        <v>-158809.13999976826</v>
      </c>
      <c r="S232" s="428">
        <f>Verokompensaatiot[[#This Row],[Verokorvaukset vuosilta 2010-2022 yhteensä, €]]+Verokompensaatiot[[#This Row],[Verolykkäysten takaisinperintä vuonna 2022]]</f>
        <v>19729928.800820459</v>
      </c>
    </row>
    <row r="233" spans="1:19" x14ac:dyDescent="0.25">
      <c r="A233" s="36">
        <v>742</v>
      </c>
      <c r="B233" s="13" t="s">
        <v>245</v>
      </c>
      <c r="C233" s="453">
        <v>109834</v>
      </c>
      <c r="D233" s="424">
        <v>36537</v>
      </c>
      <c r="E233" s="424">
        <v>107128.47253510478</v>
      </c>
      <c r="F233" s="424">
        <v>6185.4526394175327</v>
      </c>
      <c r="G233" s="424">
        <v>17547.13801080827</v>
      </c>
      <c r="H233" s="424">
        <v>43891.126173237739</v>
      </c>
      <c r="I233" s="424">
        <v>62396.715269829845</v>
      </c>
      <c r="J233" s="424">
        <v>97408.825132475511</v>
      </c>
      <c r="K233" s="424">
        <v>32774.602269361661</v>
      </c>
      <c r="L233" s="424">
        <v>55547.7924942877</v>
      </c>
      <c r="M233" s="424">
        <v>73236.725573150979</v>
      </c>
      <c r="N233" s="424">
        <v>37764.174228648713</v>
      </c>
      <c r="O233" s="424">
        <v>50357.227897858305</v>
      </c>
      <c r="P233" s="404">
        <f>SUM(Verokompensaatiot[[#This Row],[Veromenetysten korvaus vuodelta 2010]:[Veromenetysten korvaus vuodelta 2021]])</f>
        <v>680252.02432632283</v>
      </c>
      <c r="Q233" s="405">
        <f>SUM(Verokompensaatiot[[#This Row],[Veromenetysten korvaus vuodelta 2010]:[Veromenetysten korvaus vuodelta 2022]])</f>
        <v>730609.25222418108</v>
      </c>
      <c r="R233" s="427">
        <v>-4475.6636003073145</v>
      </c>
      <c r="S233" s="428">
        <f>Verokompensaatiot[[#This Row],[Verokorvaukset vuosilta 2010-2022 yhteensä, €]]+Verokompensaatiot[[#This Row],[Verolykkäysten takaisinperintä vuonna 2022]]</f>
        <v>726133.58862387377</v>
      </c>
    </row>
    <row r="234" spans="1:19" x14ac:dyDescent="0.25">
      <c r="A234" s="36">
        <v>743</v>
      </c>
      <c r="B234" s="13" t="s">
        <v>246</v>
      </c>
      <c r="C234" s="453">
        <v>3978804</v>
      </c>
      <c r="D234" s="424">
        <v>1391477</v>
      </c>
      <c r="E234" s="424">
        <v>3226519.989374259</v>
      </c>
      <c r="F234" s="424">
        <v>102023.61029979105</v>
      </c>
      <c r="G234" s="424">
        <v>237407.69299697477</v>
      </c>
      <c r="H234" s="424">
        <v>1427481.3590565426</v>
      </c>
      <c r="I234" s="424">
        <v>3172709.9227266847</v>
      </c>
      <c r="J234" s="424">
        <v>4787147.2990270993</v>
      </c>
      <c r="K234" s="424">
        <v>1525942.3086978707</v>
      </c>
      <c r="L234" s="424">
        <v>2622742.8243165072</v>
      </c>
      <c r="M234" s="424">
        <v>3479615.597833192</v>
      </c>
      <c r="N234" s="424">
        <v>2187170.9143174672</v>
      </c>
      <c r="O234" s="424">
        <v>2681536.5135290744</v>
      </c>
      <c r="P234" s="404">
        <f>SUM(Verokompensaatiot[[#This Row],[Veromenetysten korvaus vuodelta 2010]:[Veromenetysten korvaus vuodelta 2021]])</f>
        <v>28139042.518646389</v>
      </c>
      <c r="Q234" s="405">
        <f>SUM(Verokompensaatiot[[#This Row],[Veromenetysten korvaus vuodelta 2010]:[Veromenetysten korvaus vuodelta 2022]])</f>
        <v>30820579.032175463</v>
      </c>
      <c r="R234" s="427">
        <v>-306204.83200386318</v>
      </c>
      <c r="S234" s="428">
        <f>Verokompensaatiot[[#This Row],[Verokorvaukset vuosilta 2010-2022 yhteensä, €]]+Verokompensaatiot[[#This Row],[Verolykkäysten takaisinperintä vuonna 2022]]</f>
        <v>30514374.200171601</v>
      </c>
    </row>
    <row r="235" spans="1:19" x14ac:dyDescent="0.25">
      <c r="A235" s="36">
        <v>746</v>
      </c>
      <c r="B235" s="13" t="s">
        <v>247</v>
      </c>
      <c r="C235" s="453">
        <v>462947</v>
      </c>
      <c r="D235" s="424">
        <v>137655</v>
      </c>
      <c r="E235" s="424">
        <v>343284.87997997442</v>
      </c>
      <c r="F235" s="424">
        <v>13713.831083321365</v>
      </c>
      <c r="G235" s="424">
        <v>41211.212880320585</v>
      </c>
      <c r="H235" s="424">
        <v>189663.91626609047</v>
      </c>
      <c r="I235" s="424">
        <v>254083.69828550037</v>
      </c>
      <c r="J235" s="424">
        <v>421469.8857876907</v>
      </c>
      <c r="K235" s="424">
        <v>98138.351323829862</v>
      </c>
      <c r="L235" s="424">
        <v>210644.02742289516</v>
      </c>
      <c r="M235" s="424">
        <v>296906.05494100548</v>
      </c>
      <c r="N235" s="424">
        <v>169890.23525348326</v>
      </c>
      <c r="O235" s="424">
        <v>213880.4802529577</v>
      </c>
      <c r="P235" s="404">
        <f>SUM(Verokompensaatiot[[#This Row],[Veromenetysten korvaus vuodelta 2010]:[Veromenetysten korvaus vuodelta 2021]])</f>
        <v>2639608.0932241115</v>
      </c>
      <c r="Q235" s="405">
        <f>SUM(Verokompensaatiot[[#This Row],[Veromenetysten korvaus vuodelta 2010]:[Veromenetysten korvaus vuodelta 2022]])</f>
        <v>2853488.5734770694</v>
      </c>
      <c r="R235" s="427">
        <v>-17090.051301072726</v>
      </c>
      <c r="S235" s="428">
        <f>Verokompensaatiot[[#This Row],[Verokorvaukset vuosilta 2010-2022 yhteensä, €]]+Verokompensaatiot[[#This Row],[Verolykkäysten takaisinperintä vuonna 2022]]</f>
        <v>2836398.5221759966</v>
      </c>
    </row>
    <row r="236" spans="1:19" x14ac:dyDescent="0.25">
      <c r="A236" s="36">
        <v>747</v>
      </c>
      <c r="B236" s="13" t="s">
        <v>248</v>
      </c>
      <c r="C236" s="453">
        <v>194214</v>
      </c>
      <c r="D236" s="424">
        <v>52652</v>
      </c>
      <c r="E236" s="424">
        <v>152870.62428286689</v>
      </c>
      <c r="F236" s="424">
        <v>8275.7313798883606</v>
      </c>
      <c r="G236" s="424">
        <v>23177.556399739366</v>
      </c>
      <c r="H236" s="424">
        <v>76240.892831777441</v>
      </c>
      <c r="I236" s="424">
        <v>87562.766283368124</v>
      </c>
      <c r="J236" s="424">
        <v>132934.73593552804</v>
      </c>
      <c r="K236" s="424">
        <v>40130.989849962869</v>
      </c>
      <c r="L236" s="424">
        <v>76298.406057322281</v>
      </c>
      <c r="M236" s="424">
        <v>110792.32204853125</v>
      </c>
      <c r="N236" s="424">
        <v>55561.725546844813</v>
      </c>
      <c r="O236" s="424">
        <v>73793.344223162509</v>
      </c>
      <c r="P236" s="404">
        <f>SUM(Verokompensaatiot[[#This Row],[Veromenetysten korvaus vuodelta 2010]:[Veromenetysten korvaus vuodelta 2021]])</f>
        <v>1010711.7506158295</v>
      </c>
      <c r="Q236" s="405">
        <f>SUM(Verokompensaatiot[[#This Row],[Veromenetysten korvaus vuodelta 2010]:[Veromenetysten korvaus vuodelta 2022]])</f>
        <v>1084505.094838992</v>
      </c>
      <c r="R236" s="427">
        <v>-5382.4983641098916</v>
      </c>
      <c r="S236" s="428">
        <f>Verokompensaatiot[[#This Row],[Verokorvaukset vuosilta 2010-2022 yhteensä, €]]+Verokompensaatiot[[#This Row],[Verolykkäysten takaisinperintä vuonna 2022]]</f>
        <v>1079122.5964748822</v>
      </c>
    </row>
    <row r="237" spans="1:19" x14ac:dyDescent="0.25">
      <c r="A237" s="36">
        <v>748</v>
      </c>
      <c r="B237" s="13" t="s">
        <v>249</v>
      </c>
      <c r="C237" s="453">
        <v>465420</v>
      </c>
      <c r="D237" s="424">
        <v>151091</v>
      </c>
      <c r="E237" s="424">
        <v>374569.73627007403</v>
      </c>
      <c r="F237" s="424">
        <v>18315.786693797167</v>
      </c>
      <c r="G237" s="424">
        <v>52426.308172741112</v>
      </c>
      <c r="H237" s="424">
        <v>175422.20950342881</v>
      </c>
      <c r="I237" s="424">
        <v>273513.79267517006</v>
      </c>
      <c r="J237" s="424">
        <v>475831.03899427562</v>
      </c>
      <c r="K237" s="424">
        <v>106326.49801252587</v>
      </c>
      <c r="L237" s="424">
        <v>231133.4345225484</v>
      </c>
      <c r="M237" s="424">
        <v>324982.51331707882</v>
      </c>
      <c r="N237" s="424">
        <v>179230.4517422021</v>
      </c>
      <c r="O237" s="424">
        <v>230557.73790652063</v>
      </c>
      <c r="P237" s="404">
        <f>SUM(Verokompensaatiot[[#This Row],[Veromenetysten korvaus vuodelta 2010]:[Veromenetysten korvaus vuodelta 2021]])</f>
        <v>2828262.7699038419</v>
      </c>
      <c r="Q237" s="405">
        <f>SUM(Verokompensaatiot[[#This Row],[Veromenetysten korvaus vuodelta 2010]:[Veromenetysten korvaus vuodelta 2022]])</f>
        <v>3058820.5078103626</v>
      </c>
      <c r="R237" s="427">
        <v>-19703.443586444926</v>
      </c>
      <c r="S237" s="428">
        <f>Verokompensaatiot[[#This Row],[Verokorvaukset vuosilta 2010-2022 yhteensä, €]]+Verokompensaatiot[[#This Row],[Verolykkäysten takaisinperintä vuonna 2022]]</f>
        <v>3039117.0642239177</v>
      </c>
    </row>
    <row r="238" spans="1:19" x14ac:dyDescent="0.25">
      <c r="A238" s="36">
        <v>749</v>
      </c>
      <c r="B238" s="13" t="s">
        <v>250</v>
      </c>
      <c r="C238" s="453">
        <v>1402958</v>
      </c>
      <c r="D238" s="424">
        <v>450760</v>
      </c>
      <c r="E238" s="424">
        <v>925488.77533494611</v>
      </c>
      <c r="F238" s="424">
        <v>16784.10139488702</v>
      </c>
      <c r="G238" s="424">
        <v>5877.0895005306902</v>
      </c>
      <c r="H238" s="424">
        <v>448920.01887703832</v>
      </c>
      <c r="I238" s="424">
        <v>987855.06471204059</v>
      </c>
      <c r="J238" s="424">
        <v>1641445.0655553432</v>
      </c>
      <c r="K238" s="424">
        <v>407506.34797263384</v>
      </c>
      <c r="L238" s="424">
        <v>785784.58192243241</v>
      </c>
      <c r="M238" s="424">
        <v>967842.98420603247</v>
      </c>
      <c r="N238" s="424">
        <v>653858.07332714077</v>
      </c>
      <c r="O238" s="424">
        <v>833427.85575149278</v>
      </c>
      <c r="P238" s="404">
        <f>SUM(Verokompensaatiot[[#This Row],[Veromenetysten korvaus vuodelta 2010]:[Veromenetysten korvaus vuodelta 2021]])</f>
        <v>8695080.1028030254</v>
      </c>
      <c r="Q238" s="405">
        <f>SUM(Verokompensaatiot[[#This Row],[Veromenetysten korvaus vuodelta 2010]:[Veromenetysten korvaus vuodelta 2022]])</f>
        <v>9528507.9585545175</v>
      </c>
      <c r="R238" s="427">
        <v>-108347.47232287368</v>
      </c>
      <c r="S238" s="428">
        <f>Verokompensaatiot[[#This Row],[Verokorvaukset vuosilta 2010-2022 yhteensä, €]]+Verokompensaatiot[[#This Row],[Verolykkäysten takaisinperintä vuonna 2022]]</f>
        <v>9420160.4862316437</v>
      </c>
    </row>
    <row r="239" spans="1:19" x14ac:dyDescent="0.25">
      <c r="A239" s="36">
        <v>751</v>
      </c>
      <c r="B239" s="13" t="s">
        <v>251</v>
      </c>
      <c r="C239" s="453">
        <v>281841</v>
      </c>
      <c r="D239" s="424">
        <v>83216</v>
      </c>
      <c r="E239" s="424">
        <v>185548.22637782278</v>
      </c>
      <c r="F239" s="424">
        <v>9122.7819790680715</v>
      </c>
      <c r="G239" s="424">
        <v>27602.543467581676</v>
      </c>
      <c r="H239" s="424">
        <v>93219.174150255494</v>
      </c>
      <c r="I239" s="424">
        <v>151745.66252837007</v>
      </c>
      <c r="J239" s="424">
        <v>271138.62060945481</v>
      </c>
      <c r="K239" s="424">
        <v>64696.260161207567</v>
      </c>
      <c r="L239" s="424">
        <v>127187.68884795195</v>
      </c>
      <c r="M239" s="424">
        <v>148092.50588509606</v>
      </c>
      <c r="N239" s="424">
        <v>89454.115494711004</v>
      </c>
      <c r="O239" s="424">
        <v>126955.90899350437</v>
      </c>
      <c r="P239" s="404">
        <f>SUM(Verokompensaatiot[[#This Row],[Veromenetysten korvaus vuodelta 2010]:[Veromenetysten korvaus vuodelta 2021]])</f>
        <v>1532864.5795015194</v>
      </c>
      <c r="Q239" s="405">
        <f>SUM(Verokompensaatiot[[#This Row],[Veromenetysten korvaus vuodelta 2010]:[Veromenetysten korvaus vuodelta 2022]])</f>
        <v>1659820.4884950239</v>
      </c>
      <c r="R239" s="427">
        <v>-14539.424498537606</v>
      </c>
      <c r="S239" s="428">
        <f>Verokompensaatiot[[#This Row],[Verokorvaukset vuosilta 2010-2022 yhteensä, €]]+Verokompensaatiot[[#This Row],[Verolykkäysten takaisinperintä vuonna 2022]]</f>
        <v>1645281.0639964864</v>
      </c>
    </row>
    <row r="240" spans="1:19" x14ac:dyDescent="0.25">
      <c r="A240" s="36">
        <v>753</v>
      </c>
      <c r="B240" s="13" t="s">
        <v>252</v>
      </c>
      <c r="C240" s="453">
        <v>1224672</v>
      </c>
      <c r="D240" s="424">
        <v>413367</v>
      </c>
      <c r="E240" s="424">
        <v>738996.37701713608</v>
      </c>
      <c r="F240" s="424">
        <v>4966.6910901812971</v>
      </c>
      <c r="G240" s="424">
        <v>-246469.34371148542</v>
      </c>
      <c r="H240" s="424">
        <v>217092.73172417851</v>
      </c>
      <c r="I240" s="424">
        <v>777019.13227908046</v>
      </c>
      <c r="J240" s="424">
        <v>1260306.423448747</v>
      </c>
      <c r="K240" s="424">
        <v>390673.80812010495</v>
      </c>
      <c r="L240" s="424">
        <v>668764.48769288696</v>
      </c>
      <c r="M240" s="424">
        <v>794689.95887443447</v>
      </c>
      <c r="N240" s="424">
        <v>581644.91121983971</v>
      </c>
      <c r="O240" s="424">
        <v>705086.57161318487</v>
      </c>
      <c r="P240" s="404">
        <f>SUM(Verokompensaatiot[[#This Row],[Veromenetysten korvaus vuodelta 2010]:[Veromenetysten korvaus vuodelta 2021]])</f>
        <v>6825724.1777551034</v>
      </c>
      <c r="Q240" s="405">
        <f>SUM(Verokompensaatiot[[#This Row],[Veromenetysten korvaus vuodelta 2010]:[Veromenetysten korvaus vuodelta 2022]])</f>
        <v>7530810.7493682886</v>
      </c>
      <c r="R240" s="427">
        <v>-122694.70600169484</v>
      </c>
      <c r="S240" s="428">
        <f>Verokompensaatiot[[#This Row],[Verokorvaukset vuosilta 2010-2022 yhteensä, €]]+Verokompensaatiot[[#This Row],[Verolykkäysten takaisinperintä vuonna 2022]]</f>
        <v>7408116.0433665933</v>
      </c>
    </row>
    <row r="241" spans="1:19" x14ac:dyDescent="0.25">
      <c r="A241" s="36">
        <v>755</v>
      </c>
      <c r="B241" s="13" t="s">
        <v>253</v>
      </c>
      <c r="C241" s="453">
        <v>469181</v>
      </c>
      <c r="D241" s="424">
        <v>150862</v>
      </c>
      <c r="E241" s="424">
        <v>268572.64857911115</v>
      </c>
      <c r="F241" s="424">
        <v>-1211.545421818339</v>
      </c>
      <c r="G241" s="424">
        <v>-61896.044330555313</v>
      </c>
      <c r="H241" s="424">
        <v>43681.111768832081</v>
      </c>
      <c r="I241" s="424">
        <v>308848.1520468308</v>
      </c>
      <c r="J241" s="424">
        <v>486273.20829363336</v>
      </c>
      <c r="K241" s="424">
        <v>135083.05323816193</v>
      </c>
      <c r="L241" s="424">
        <v>223668.66650105477</v>
      </c>
      <c r="M241" s="424">
        <v>271732.95967045997</v>
      </c>
      <c r="N241" s="424">
        <v>187919.20177332303</v>
      </c>
      <c r="O241" s="424">
        <v>231181.69504566421</v>
      </c>
      <c r="P241" s="404">
        <f>SUM(Verokompensaatiot[[#This Row],[Veromenetysten korvaus vuodelta 2010]:[Veromenetysten korvaus vuodelta 2021]])</f>
        <v>2482714.4121190333</v>
      </c>
      <c r="Q241" s="405">
        <f>SUM(Verokompensaatiot[[#This Row],[Veromenetysten korvaus vuodelta 2010]:[Veromenetysten korvaus vuodelta 2022]])</f>
        <v>2713896.1071646977</v>
      </c>
      <c r="R241" s="427">
        <v>-35662.551009639523</v>
      </c>
      <c r="S241" s="428">
        <f>Verokompensaatiot[[#This Row],[Verokorvaukset vuosilta 2010-2022 yhteensä, €]]+Verokompensaatiot[[#This Row],[Verolykkäysten takaisinperintä vuonna 2022]]</f>
        <v>2678233.5561550581</v>
      </c>
    </row>
    <row r="242" spans="1:19" x14ac:dyDescent="0.25">
      <c r="A242" s="36">
        <v>758</v>
      </c>
      <c r="B242" s="13" t="s">
        <v>254</v>
      </c>
      <c r="C242" s="453">
        <v>693231</v>
      </c>
      <c r="D242" s="424">
        <v>237883</v>
      </c>
      <c r="E242" s="424">
        <v>592945.92068910704</v>
      </c>
      <c r="F242" s="424">
        <v>31524.228177903762</v>
      </c>
      <c r="G242" s="424">
        <v>91412.209749286209</v>
      </c>
      <c r="H242" s="424">
        <v>255352.79170192839</v>
      </c>
      <c r="I242" s="424">
        <v>455936.67366463167</v>
      </c>
      <c r="J242" s="424">
        <v>690645.54116537608</v>
      </c>
      <c r="K242" s="424">
        <v>222010.79883570335</v>
      </c>
      <c r="L242" s="424">
        <v>375931.65217117127</v>
      </c>
      <c r="M242" s="424">
        <v>501945.49251708045</v>
      </c>
      <c r="N242" s="424">
        <v>286371.69034745643</v>
      </c>
      <c r="O242" s="424">
        <v>366483.93092748174</v>
      </c>
      <c r="P242" s="404">
        <f>SUM(Verokompensaatiot[[#This Row],[Veromenetysten korvaus vuodelta 2010]:[Veromenetysten korvaus vuodelta 2021]])</f>
        <v>4435190.9990196452</v>
      </c>
      <c r="Q242" s="405">
        <f>SUM(Verokompensaatiot[[#This Row],[Veromenetysten korvaus vuodelta 2010]:[Veromenetysten korvaus vuodelta 2022]])</f>
        <v>4801674.9299471267</v>
      </c>
      <c r="R242" s="427">
        <v>-45577.067929259174</v>
      </c>
      <c r="S242" s="428">
        <f>Verokompensaatiot[[#This Row],[Verokorvaukset vuosilta 2010-2022 yhteensä, €]]+Verokompensaatiot[[#This Row],[Verolykkäysten takaisinperintä vuonna 2022]]</f>
        <v>4756097.8620178672</v>
      </c>
    </row>
    <row r="243" spans="1:19" x14ac:dyDescent="0.25">
      <c r="A243" s="36">
        <v>759</v>
      </c>
      <c r="B243" s="13" t="s">
        <v>255</v>
      </c>
      <c r="C243" s="453">
        <v>262591</v>
      </c>
      <c r="D243" s="424">
        <v>74315</v>
      </c>
      <c r="E243" s="424">
        <v>200718.70552327146</v>
      </c>
      <c r="F243" s="424">
        <v>11886.434532257832</v>
      </c>
      <c r="G243" s="424">
        <v>31400.727928979493</v>
      </c>
      <c r="H243" s="424">
        <v>102409.69369838842</v>
      </c>
      <c r="I243" s="424">
        <v>132599.55168831081</v>
      </c>
      <c r="J243" s="424">
        <v>196220.17433588332</v>
      </c>
      <c r="K243" s="424">
        <v>57387.529556417321</v>
      </c>
      <c r="L243" s="424">
        <v>105689.84633192497</v>
      </c>
      <c r="M243" s="424">
        <v>148077.48197313579</v>
      </c>
      <c r="N243" s="424">
        <v>80650.576855135063</v>
      </c>
      <c r="O243" s="424">
        <v>107395.08280478118</v>
      </c>
      <c r="P243" s="404">
        <f>SUM(Verokompensaatiot[[#This Row],[Veromenetysten korvaus vuodelta 2010]:[Veromenetysten korvaus vuodelta 2021]])</f>
        <v>1403946.7224237046</v>
      </c>
      <c r="Q243" s="405">
        <f>SUM(Verokompensaatiot[[#This Row],[Veromenetysten korvaus vuodelta 2010]:[Veromenetysten korvaus vuodelta 2022]])</f>
        <v>1511341.8052284857</v>
      </c>
      <c r="R243" s="427">
        <v>-6936.7897170271726</v>
      </c>
      <c r="S243" s="428">
        <f>Verokompensaatiot[[#This Row],[Verokorvaukset vuosilta 2010-2022 yhteensä, €]]+Verokompensaatiot[[#This Row],[Verolykkäysten takaisinperintä vuonna 2022]]</f>
        <v>1504405.0155114585</v>
      </c>
    </row>
    <row r="244" spans="1:19" x14ac:dyDescent="0.25">
      <c r="A244" s="36">
        <v>761</v>
      </c>
      <c r="B244" s="13" t="s">
        <v>256</v>
      </c>
      <c r="C244" s="453">
        <v>887508</v>
      </c>
      <c r="D244" s="424">
        <v>278652</v>
      </c>
      <c r="E244" s="424">
        <v>659966.23779958359</v>
      </c>
      <c r="F244" s="424">
        <v>34333.411406190833</v>
      </c>
      <c r="G244" s="424">
        <v>121275.90096974367</v>
      </c>
      <c r="H244" s="424">
        <v>306245.27359969832</v>
      </c>
      <c r="I244" s="424">
        <v>520045.11059440649</v>
      </c>
      <c r="J244" s="424">
        <v>867204.30643390794</v>
      </c>
      <c r="K244" s="424">
        <v>244868.48851961794</v>
      </c>
      <c r="L244" s="424">
        <v>419506.10338592128</v>
      </c>
      <c r="M244" s="424">
        <v>584535.85648770502</v>
      </c>
      <c r="N244" s="424">
        <v>333155.28624807973</v>
      </c>
      <c r="O244" s="424">
        <v>423461.82070221601</v>
      </c>
      <c r="P244" s="404">
        <f>SUM(Verokompensaatiot[[#This Row],[Veromenetysten korvaus vuodelta 2010]:[Veromenetysten korvaus vuodelta 2021]])</f>
        <v>5257295.9754448542</v>
      </c>
      <c r="Q244" s="405">
        <f>SUM(Verokompensaatiot[[#This Row],[Veromenetysten korvaus vuodelta 2010]:[Veromenetysten korvaus vuodelta 2022]])</f>
        <v>5680757.7961470699</v>
      </c>
      <c r="R244" s="427">
        <v>-33355.660045759629</v>
      </c>
      <c r="S244" s="428">
        <f>Verokompensaatiot[[#This Row],[Verokorvaukset vuosilta 2010-2022 yhteensä, €]]+Verokompensaatiot[[#This Row],[Verolykkäysten takaisinperintä vuonna 2022]]</f>
        <v>5647402.1361013101</v>
      </c>
    </row>
    <row r="245" spans="1:19" x14ac:dyDescent="0.25">
      <c r="A245" s="36">
        <v>762</v>
      </c>
      <c r="B245" s="13" t="s">
        <v>257</v>
      </c>
      <c r="C245" s="453">
        <v>462495</v>
      </c>
      <c r="D245" s="424">
        <v>137719</v>
      </c>
      <c r="E245" s="424">
        <v>362954.37370615371</v>
      </c>
      <c r="F245" s="424">
        <v>19428.27120983442</v>
      </c>
      <c r="G245" s="424">
        <v>53100.472844893891</v>
      </c>
      <c r="H245" s="424">
        <v>169435.35904417702</v>
      </c>
      <c r="I245" s="424">
        <v>237698.85287035187</v>
      </c>
      <c r="J245" s="424">
        <v>367781.046506204</v>
      </c>
      <c r="K245" s="424">
        <v>113100.70898919602</v>
      </c>
      <c r="L245" s="424">
        <v>198358.18347274623</v>
      </c>
      <c r="M245" s="424">
        <v>273236.67400300078</v>
      </c>
      <c r="N245" s="424">
        <v>147393.2735660153</v>
      </c>
      <c r="O245" s="424">
        <v>193042.55194139152</v>
      </c>
      <c r="P245" s="404">
        <f>SUM(Verokompensaatiot[[#This Row],[Veromenetysten korvaus vuodelta 2010]:[Veromenetysten korvaus vuodelta 2021]])</f>
        <v>2542701.2162125735</v>
      </c>
      <c r="Q245" s="405">
        <f>SUM(Verokompensaatiot[[#This Row],[Veromenetysten korvaus vuodelta 2010]:[Veromenetysten korvaus vuodelta 2022]])</f>
        <v>2735743.768153965</v>
      </c>
      <c r="R245" s="427">
        <v>-14532.807182318818</v>
      </c>
      <c r="S245" s="428">
        <f>Verokompensaatiot[[#This Row],[Verokorvaukset vuosilta 2010-2022 yhteensä, €]]+Verokompensaatiot[[#This Row],[Verolykkäysten takaisinperintä vuonna 2022]]</f>
        <v>2721210.960971646</v>
      </c>
    </row>
    <row r="246" spans="1:19" x14ac:dyDescent="0.25">
      <c r="A246" s="36">
        <v>765</v>
      </c>
      <c r="B246" s="13" t="s">
        <v>258</v>
      </c>
      <c r="C246" s="453">
        <v>912888</v>
      </c>
      <c r="D246" s="424">
        <v>295616</v>
      </c>
      <c r="E246" s="424">
        <v>660849.7534606402</v>
      </c>
      <c r="F246" s="424">
        <v>27703.440061382953</v>
      </c>
      <c r="G246" s="424">
        <v>87037.297892098242</v>
      </c>
      <c r="H246" s="424">
        <v>309699.47772212129</v>
      </c>
      <c r="I246" s="424">
        <v>562001.14004101092</v>
      </c>
      <c r="J246" s="424">
        <v>866031.84698191471</v>
      </c>
      <c r="K246" s="424">
        <v>266946.10668236495</v>
      </c>
      <c r="L246" s="424">
        <v>472543.7359615906</v>
      </c>
      <c r="M246" s="424">
        <v>639254.891639248</v>
      </c>
      <c r="N246" s="424">
        <v>366333.79235027201</v>
      </c>
      <c r="O246" s="424">
        <v>459812.38871961046</v>
      </c>
      <c r="P246" s="404">
        <f>SUM(Verokompensaatiot[[#This Row],[Veromenetysten korvaus vuodelta 2010]:[Veromenetysten korvaus vuodelta 2021]])</f>
        <v>5466905.4827926438</v>
      </c>
      <c r="Q246" s="405">
        <f>SUM(Verokompensaatiot[[#This Row],[Veromenetysten korvaus vuodelta 2010]:[Veromenetysten korvaus vuodelta 2022]])</f>
        <v>5926717.8715122547</v>
      </c>
      <c r="R246" s="427">
        <v>-43931.904176601543</v>
      </c>
      <c r="S246" s="428">
        <f>Verokompensaatiot[[#This Row],[Verokorvaukset vuosilta 2010-2022 yhteensä, €]]+Verokompensaatiot[[#This Row],[Verolykkäysten takaisinperintä vuonna 2022]]</f>
        <v>5882785.9673356535</v>
      </c>
    </row>
    <row r="247" spans="1:19" x14ac:dyDescent="0.25">
      <c r="A247" s="36">
        <v>768</v>
      </c>
      <c r="B247" s="13" t="s">
        <v>259</v>
      </c>
      <c r="C247" s="453">
        <v>318438</v>
      </c>
      <c r="D247" s="424">
        <v>93179</v>
      </c>
      <c r="E247" s="424">
        <v>245802.51333843436</v>
      </c>
      <c r="F247" s="424">
        <v>13843.474499437989</v>
      </c>
      <c r="G247" s="424">
        <v>41836.608499868562</v>
      </c>
      <c r="H247" s="424">
        <v>124518.57130691377</v>
      </c>
      <c r="I247" s="424">
        <v>153944.94648687728</v>
      </c>
      <c r="J247" s="424">
        <v>236716.76625517706</v>
      </c>
      <c r="K247" s="424">
        <v>78152.098492803139</v>
      </c>
      <c r="L247" s="424">
        <v>132344.63119688578</v>
      </c>
      <c r="M247" s="424">
        <v>173909.10714909717</v>
      </c>
      <c r="N247" s="424">
        <v>95428.611294203554</v>
      </c>
      <c r="O247" s="424">
        <v>132601.56401068956</v>
      </c>
      <c r="P247" s="404">
        <f>SUM(Verokompensaatiot[[#This Row],[Veromenetysten korvaus vuodelta 2010]:[Veromenetysten korvaus vuodelta 2021]])</f>
        <v>1708114.3285196987</v>
      </c>
      <c r="Q247" s="405">
        <f>SUM(Verokompensaatiot[[#This Row],[Veromenetysten korvaus vuodelta 2010]:[Veromenetysten korvaus vuodelta 2022]])</f>
        <v>1840715.8925303882</v>
      </c>
      <c r="R247" s="427">
        <v>-9531.0763220461886</v>
      </c>
      <c r="S247" s="428">
        <f>Verokompensaatiot[[#This Row],[Verokorvaukset vuosilta 2010-2022 yhteensä, €]]+Verokompensaatiot[[#This Row],[Verolykkäysten takaisinperintä vuonna 2022]]</f>
        <v>1831184.8162083421</v>
      </c>
    </row>
    <row r="248" spans="1:19" x14ac:dyDescent="0.25">
      <c r="A248" s="36">
        <v>777</v>
      </c>
      <c r="B248" s="13" t="s">
        <v>260</v>
      </c>
      <c r="C248" s="453">
        <v>806106</v>
      </c>
      <c r="D248" s="424">
        <v>248854</v>
      </c>
      <c r="E248" s="424">
        <v>595489.95350036549</v>
      </c>
      <c r="F248" s="424">
        <v>36314.848463378417</v>
      </c>
      <c r="G248" s="424">
        <v>101867.12397049421</v>
      </c>
      <c r="H248" s="424">
        <v>342837.98978718405</v>
      </c>
      <c r="I248" s="424">
        <v>442690.38575004897</v>
      </c>
      <c r="J248" s="424">
        <v>683870.58512396296</v>
      </c>
      <c r="K248" s="424">
        <v>216263.91625462237</v>
      </c>
      <c r="L248" s="424">
        <v>378861.3041038285</v>
      </c>
      <c r="M248" s="424">
        <v>511573.23044655041</v>
      </c>
      <c r="N248" s="424">
        <v>274714.97375611542</v>
      </c>
      <c r="O248" s="424">
        <v>380763.39519446215</v>
      </c>
      <c r="P248" s="404">
        <f>SUM(Verokompensaatiot[[#This Row],[Veromenetysten korvaus vuodelta 2010]:[Veromenetysten korvaus vuodelta 2021]])</f>
        <v>4639444.3111565504</v>
      </c>
      <c r="Q248" s="405">
        <f>SUM(Verokompensaatiot[[#This Row],[Veromenetysten korvaus vuodelta 2010]:[Veromenetysten korvaus vuodelta 2022]])</f>
        <v>5020207.7063510129</v>
      </c>
      <c r="R248" s="427">
        <v>-31424.070590941265</v>
      </c>
      <c r="S248" s="428">
        <f>Verokompensaatiot[[#This Row],[Verokorvaukset vuosilta 2010-2022 yhteensä, €]]+Verokompensaatiot[[#This Row],[Verolykkäysten takaisinperintä vuonna 2022]]</f>
        <v>4988783.6357600717</v>
      </c>
    </row>
    <row r="249" spans="1:19" x14ac:dyDescent="0.25">
      <c r="A249" s="36">
        <v>778</v>
      </c>
      <c r="B249" s="13" t="s">
        <v>261</v>
      </c>
      <c r="C249" s="453">
        <v>704270</v>
      </c>
      <c r="D249" s="424">
        <v>209751</v>
      </c>
      <c r="E249" s="424">
        <v>485287.28783944261</v>
      </c>
      <c r="F249" s="424">
        <v>25695.22304491622</v>
      </c>
      <c r="G249" s="424">
        <v>43720.77733674577</v>
      </c>
      <c r="H249" s="424">
        <v>273033.9694706407</v>
      </c>
      <c r="I249" s="424">
        <v>378602.89766573207</v>
      </c>
      <c r="J249" s="424">
        <v>648137.33818796277</v>
      </c>
      <c r="K249" s="424">
        <v>173244.28450334622</v>
      </c>
      <c r="L249" s="424">
        <v>334603.79920547735</v>
      </c>
      <c r="M249" s="424">
        <v>462446.25096460932</v>
      </c>
      <c r="N249" s="424">
        <v>251961.58877170851</v>
      </c>
      <c r="O249" s="424">
        <v>333263.3930687604</v>
      </c>
      <c r="P249" s="404">
        <f>SUM(Verokompensaatiot[[#This Row],[Veromenetysten korvaus vuodelta 2010]:[Veromenetysten korvaus vuodelta 2021]])</f>
        <v>3990754.4169905814</v>
      </c>
      <c r="Q249" s="405">
        <f>SUM(Verokompensaatiot[[#This Row],[Veromenetysten korvaus vuodelta 2010]:[Veromenetysten korvaus vuodelta 2022]])</f>
        <v>4324017.8100593416</v>
      </c>
      <c r="R249" s="427">
        <v>-28113.721918422849</v>
      </c>
      <c r="S249" s="428">
        <f>Verokompensaatiot[[#This Row],[Verokorvaukset vuosilta 2010-2022 yhteensä, €]]+Verokompensaatiot[[#This Row],[Verolykkäysten takaisinperintä vuonna 2022]]</f>
        <v>4295904.0881409189</v>
      </c>
    </row>
    <row r="250" spans="1:19" x14ac:dyDescent="0.25">
      <c r="A250" s="36">
        <v>781</v>
      </c>
      <c r="B250" s="13" t="s">
        <v>262</v>
      </c>
      <c r="C250" s="453">
        <v>463075</v>
      </c>
      <c r="D250" s="424">
        <v>135088</v>
      </c>
      <c r="E250" s="424">
        <v>329559.86847875454</v>
      </c>
      <c r="F250" s="424">
        <v>18974.214570919707</v>
      </c>
      <c r="G250" s="424">
        <v>37232.079455625353</v>
      </c>
      <c r="H250" s="424">
        <v>167524.88728627606</v>
      </c>
      <c r="I250" s="424">
        <v>215960.85217767209</v>
      </c>
      <c r="J250" s="424">
        <v>346788.14192586951</v>
      </c>
      <c r="K250" s="424">
        <v>111657.66664430997</v>
      </c>
      <c r="L250" s="424">
        <v>184995.47928799695</v>
      </c>
      <c r="M250" s="424">
        <v>260927.82515779132</v>
      </c>
      <c r="N250" s="424">
        <v>138168.93814396282</v>
      </c>
      <c r="O250" s="424">
        <v>182770.4543833253</v>
      </c>
      <c r="P250" s="404">
        <f>SUM(Verokompensaatiot[[#This Row],[Veromenetysten korvaus vuodelta 2010]:[Veromenetysten korvaus vuodelta 2021]])</f>
        <v>2409952.9531291784</v>
      </c>
      <c r="Q250" s="405">
        <f>SUM(Verokompensaatiot[[#This Row],[Veromenetysten korvaus vuodelta 2010]:[Veromenetysten korvaus vuodelta 2022]])</f>
        <v>2592723.4075125037</v>
      </c>
      <c r="R250" s="427">
        <v>-13464.364219958989</v>
      </c>
      <c r="S250" s="428">
        <f>Verokompensaatiot[[#This Row],[Verokorvaukset vuosilta 2010-2022 yhteensä, €]]+Verokompensaatiot[[#This Row],[Verolykkäysten takaisinperintä vuonna 2022]]</f>
        <v>2579259.0432925448</v>
      </c>
    </row>
    <row r="251" spans="1:19" x14ac:dyDescent="0.25">
      <c r="A251" s="36">
        <v>783</v>
      </c>
      <c r="B251" s="13" t="s">
        <v>263</v>
      </c>
      <c r="C251" s="453">
        <v>571140</v>
      </c>
      <c r="D251" s="424">
        <v>198708</v>
      </c>
      <c r="E251" s="424">
        <v>465544.32727273158</v>
      </c>
      <c r="F251" s="424">
        <v>22979.346619931279</v>
      </c>
      <c r="G251" s="424">
        <v>42267.127537644687</v>
      </c>
      <c r="H251" s="424">
        <v>197526.7378012822</v>
      </c>
      <c r="I251" s="424">
        <v>364442.36358220922</v>
      </c>
      <c r="J251" s="424">
        <v>669948.55723107071</v>
      </c>
      <c r="K251" s="424">
        <v>180015.7879197041</v>
      </c>
      <c r="L251" s="424">
        <v>299742.67337186687</v>
      </c>
      <c r="M251" s="424">
        <v>374575.50437390519</v>
      </c>
      <c r="N251" s="424">
        <v>235039.4751385627</v>
      </c>
      <c r="O251" s="424">
        <v>308408.54199851304</v>
      </c>
      <c r="P251" s="404">
        <f>SUM(Verokompensaatiot[[#This Row],[Veromenetysten korvaus vuodelta 2010]:[Veromenetysten korvaus vuodelta 2021]])</f>
        <v>3621929.9008489088</v>
      </c>
      <c r="Q251" s="405">
        <f>SUM(Verokompensaatiot[[#This Row],[Veromenetysten korvaus vuodelta 2010]:[Veromenetysten korvaus vuodelta 2022]])</f>
        <v>3930338.4428474219</v>
      </c>
      <c r="R251" s="427">
        <v>-32870.237073642544</v>
      </c>
      <c r="S251" s="428">
        <f>Verokompensaatiot[[#This Row],[Verokorvaukset vuosilta 2010-2022 yhteensä, €]]+Verokompensaatiot[[#This Row],[Verolykkäysten takaisinperintä vuonna 2022]]</f>
        <v>3897468.2057737792</v>
      </c>
    </row>
    <row r="252" spans="1:19" x14ac:dyDescent="0.25">
      <c r="A252" s="36">
        <v>785</v>
      </c>
      <c r="B252" s="13" t="s">
        <v>264</v>
      </c>
      <c r="C252" s="453">
        <v>310888</v>
      </c>
      <c r="D252" s="424">
        <v>92189</v>
      </c>
      <c r="E252" s="424">
        <v>250966.4378107918</v>
      </c>
      <c r="F252" s="424">
        <v>15001.394378429974</v>
      </c>
      <c r="G252" s="424">
        <v>44539.947269726195</v>
      </c>
      <c r="H252" s="424">
        <v>126757.85397782503</v>
      </c>
      <c r="I252" s="424">
        <v>154052.91971320764</v>
      </c>
      <c r="J252" s="424">
        <v>270595.83848855575</v>
      </c>
      <c r="K252" s="424">
        <v>75512.611945203855</v>
      </c>
      <c r="L252" s="424">
        <v>145181.52069865639</v>
      </c>
      <c r="M252" s="424">
        <v>186903.64276719451</v>
      </c>
      <c r="N252" s="424">
        <v>97959.430992526803</v>
      </c>
      <c r="O252" s="424">
        <v>137744.71956938758</v>
      </c>
      <c r="P252" s="404">
        <f>SUM(Verokompensaatiot[[#This Row],[Veromenetysten korvaus vuodelta 2010]:[Veromenetysten korvaus vuodelta 2021]])</f>
        <v>1770548.5980421179</v>
      </c>
      <c r="Q252" s="405">
        <f>SUM(Verokompensaatiot[[#This Row],[Veromenetysten korvaus vuodelta 2010]:[Veromenetysten korvaus vuodelta 2022]])</f>
        <v>1908293.3176115055</v>
      </c>
      <c r="R252" s="427">
        <v>-12877.240530084217</v>
      </c>
      <c r="S252" s="428">
        <f>Verokompensaatiot[[#This Row],[Verokorvaukset vuosilta 2010-2022 yhteensä, €]]+Verokompensaatiot[[#This Row],[Verolykkäysten takaisinperintä vuonna 2022]]</f>
        <v>1895416.0770814214</v>
      </c>
    </row>
    <row r="253" spans="1:19" x14ac:dyDescent="0.25">
      <c r="A253" s="36">
        <v>790</v>
      </c>
      <c r="B253" s="13" t="s">
        <v>265</v>
      </c>
      <c r="C253" s="453">
        <v>2132215</v>
      </c>
      <c r="D253" s="424">
        <v>693692</v>
      </c>
      <c r="E253" s="424">
        <v>1590061.4518391511</v>
      </c>
      <c r="F253" s="424">
        <v>77740.954224716217</v>
      </c>
      <c r="G253" s="424">
        <v>165931.79737755808</v>
      </c>
      <c r="H253" s="424">
        <v>756892.13899193052</v>
      </c>
      <c r="I253" s="424">
        <v>1316770.0858104366</v>
      </c>
      <c r="J253" s="424">
        <v>2130936.0600489173</v>
      </c>
      <c r="K253" s="424">
        <v>642333.52145552286</v>
      </c>
      <c r="L253" s="424">
        <v>1104192.3558072038</v>
      </c>
      <c r="M253" s="424">
        <v>1427117.754658832</v>
      </c>
      <c r="N253" s="424">
        <v>864424.85534443008</v>
      </c>
      <c r="O253" s="424">
        <v>1144196.9539595176</v>
      </c>
      <c r="P253" s="404">
        <f>SUM(Verokompensaatiot[[#This Row],[Veromenetysten korvaus vuodelta 2010]:[Veromenetysten korvaus vuodelta 2021]])</f>
        <v>12902307.975558696</v>
      </c>
      <c r="Q253" s="405">
        <f>SUM(Verokompensaatiot[[#This Row],[Veromenetysten korvaus vuodelta 2010]:[Veromenetysten korvaus vuodelta 2022]])</f>
        <v>14046504.929518213</v>
      </c>
      <c r="R253" s="427">
        <v>-97736.646265441537</v>
      </c>
      <c r="S253" s="428">
        <f>Verokompensaatiot[[#This Row],[Verokorvaukset vuosilta 2010-2022 yhteensä, €]]+Verokompensaatiot[[#This Row],[Verolykkäysten takaisinperintä vuonna 2022]]</f>
        <v>13948768.283252772</v>
      </c>
    </row>
    <row r="254" spans="1:19" x14ac:dyDescent="0.25">
      <c r="A254" s="36">
        <v>791</v>
      </c>
      <c r="B254" s="13" t="s">
        <v>266</v>
      </c>
      <c r="C254" s="453">
        <v>624315</v>
      </c>
      <c r="D254" s="424">
        <v>194814</v>
      </c>
      <c r="E254" s="424">
        <v>524333.87683690561</v>
      </c>
      <c r="F254" s="424">
        <v>27091.534205211276</v>
      </c>
      <c r="G254" s="424">
        <v>67076.00854807171</v>
      </c>
      <c r="H254" s="424">
        <v>250225.77368710391</v>
      </c>
      <c r="I254" s="424">
        <v>339421.64570747496</v>
      </c>
      <c r="J254" s="424">
        <v>554868.61426965368</v>
      </c>
      <c r="K254" s="424">
        <v>169167.16298962926</v>
      </c>
      <c r="L254" s="424">
        <v>282338.45270279958</v>
      </c>
      <c r="M254" s="424">
        <v>399136.68254131521</v>
      </c>
      <c r="N254" s="424">
        <v>206408.54388059088</v>
      </c>
      <c r="O254" s="424">
        <v>270173.74237537768</v>
      </c>
      <c r="P254" s="404">
        <f>SUM(Verokompensaatiot[[#This Row],[Veromenetysten korvaus vuodelta 2010]:[Veromenetysten korvaus vuodelta 2021]])</f>
        <v>3639197.2953687566</v>
      </c>
      <c r="Q254" s="405">
        <f>SUM(Verokompensaatiot[[#This Row],[Veromenetysten korvaus vuodelta 2010]:[Veromenetysten korvaus vuodelta 2022]])</f>
        <v>3909371.0377441342</v>
      </c>
      <c r="R254" s="427">
        <v>-18724.497366889824</v>
      </c>
      <c r="S254" s="428">
        <f>Verokompensaatiot[[#This Row],[Verokorvaukset vuosilta 2010-2022 yhteensä, €]]+Verokompensaatiot[[#This Row],[Verolykkäysten takaisinperintä vuonna 2022]]</f>
        <v>3890646.5403772444</v>
      </c>
    </row>
    <row r="255" spans="1:19" x14ac:dyDescent="0.25">
      <c r="A255" s="36">
        <v>831</v>
      </c>
      <c r="B255" s="13" t="s">
        <v>267</v>
      </c>
      <c r="C255" s="453">
        <v>361432</v>
      </c>
      <c r="D255" s="424">
        <v>117092</v>
      </c>
      <c r="E255" s="424">
        <v>229111.41606475139</v>
      </c>
      <c r="F255" s="424">
        <v>6495.4385852512132</v>
      </c>
      <c r="G255" s="424">
        <v>6379.8410513415447</v>
      </c>
      <c r="H255" s="424">
        <v>104989.19278325992</v>
      </c>
      <c r="I255" s="424">
        <v>209440.9620708233</v>
      </c>
      <c r="J255" s="424">
        <v>352663.03044384293</v>
      </c>
      <c r="K255" s="424">
        <v>97291.300304959339</v>
      </c>
      <c r="L255" s="424">
        <v>174429.34441103344</v>
      </c>
      <c r="M255" s="424">
        <v>222735.04784467214</v>
      </c>
      <c r="N255" s="424">
        <v>138668.3123108444</v>
      </c>
      <c r="O255" s="424">
        <v>181817.03548894986</v>
      </c>
      <c r="P255" s="404">
        <f>SUM(Verokompensaatiot[[#This Row],[Veromenetysten korvaus vuodelta 2010]:[Veromenetysten korvaus vuodelta 2021]])</f>
        <v>2020727.8858707794</v>
      </c>
      <c r="Q255" s="405">
        <f>SUM(Verokompensaatiot[[#This Row],[Veromenetysten korvaus vuodelta 2010]:[Veromenetysten korvaus vuodelta 2022]])</f>
        <v>2202544.921359729</v>
      </c>
      <c r="R255" s="427">
        <v>-24018.274231082531</v>
      </c>
      <c r="S255" s="428">
        <f>Verokompensaatiot[[#This Row],[Verokorvaukset vuosilta 2010-2022 yhteensä, €]]+Verokompensaatiot[[#This Row],[Verolykkäysten takaisinperintä vuonna 2022]]</f>
        <v>2178526.6471286463</v>
      </c>
    </row>
    <row r="256" spans="1:19" x14ac:dyDescent="0.25">
      <c r="A256" s="36">
        <v>832</v>
      </c>
      <c r="B256" s="13" t="s">
        <v>268</v>
      </c>
      <c r="C256" s="453">
        <v>361995</v>
      </c>
      <c r="D256" s="424">
        <v>112886</v>
      </c>
      <c r="E256" s="424">
        <v>324994.34134308848</v>
      </c>
      <c r="F256" s="424">
        <v>18626.552320533414</v>
      </c>
      <c r="G256" s="424">
        <v>62107.238000014331</v>
      </c>
      <c r="H256" s="424">
        <v>165073.91156183698</v>
      </c>
      <c r="I256" s="424">
        <v>235712.06253475058</v>
      </c>
      <c r="J256" s="424">
        <v>331160.83617917163</v>
      </c>
      <c r="K256" s="424">
        <v>110252.77328683966</v>
      </c>
      <c r="L256" s="424">
        <v>194718.31910601925</v>
      </c>
      <c r="M256" s="424">
        <v>241677.06167460204</v>
      </c>
      <c r="N256" s="424">
        <v>138281.75948154519</v>
      </c>
      <c r="O256" s="424">
        <v>188440.57923197205</v>
      </c>
      <c r="P256" s="404">
        <f>SUM(Verokompensaatiot[[#This Row],[Veromenetysten korvaus vuodelta 2010]:[Veromenetysten korvaus vuodelta 2021]])</f>
        <v>2297485.8554884018</v>
      </c>
      <c r="Q256" s="405">
        <f>SUM(Verokompensaatiot[[#This Row],[Veromenetysten korvaus vuodelta 2010]:[Veromenetysten korvaus vuodelta 2022]])</f>
        <v>2485926.4347203737</v>
      </c>
      <c r="R256" s="427">
        <v>-14155.701174321672</v>
      </c>
      <c r="S256" s="428">
        <f>Verokompensaatiot[[#This Row],[Verokorvaukset vuosilta 2010-2022 yhteensä, €]]+Verokompensaatiot[[#This Row],[Verolykkäysten takaisinperintä vuonna 2022]]</f>
        <v>2471770.7335460521</v>
      </c>
    </row>
    <row r="257" spans="1:19" x14ac:dyDescent="0.25">
      <c r="A257" s="36">
        <v>833</v>
      </c>
      <c r="B257" s="13" t="s">
        <v>269</v>
      </c>
      <c r="C257" s="453">
        <v>179163</v>
      </c>
      <c r="D257" s="424">
        <v>58959</v>
      </c>
      <c r="E257" s="424">
        <v>133706.72651570296</v>
      </c>
      <c r="F257" s="424">
        <v>7469.8677134647514</v>
      </c>
      <c r="G257" s="424">
        <v>-41419.511783329872</v>
      </c>
      <c r="H257" s="424">
        <v>51137.76790523142</v>
      </c>
      <c r="I257" s="424">
        <v>93433.400225188845</v>
      </c>
      <c r="J257" s="424">
        <v>177756.64269015155</v>
      </c>
      <c r="K257" s="424">
        <v>50812.746481371672</v>
      </c>
      <c r="L257" s="424">
        <v>79672.920883547995</v>
      </c>
      <c r="M257" s="424">
        <v>106192.5947882616</v>
      </c>
      <c r="N257" s="424">
        <v>61372.949885688409</v>
      </c>
      <c r="O257" s="424">
        <v>80304.615841419713</v>
      </c>
      <c r="P257" s="404">
        <f>SUM(Verokompensaatiot[[#This Row],[Veromenetysten korvaus vuodelta 2010]:[Veromenetysten korvaus vuodelta 2021]])</f>
        <v>958258.10530527926</v>
      </c>
      <c r="Q257" s="405">
        <f>SUM(Verokompensaatiot[[#This Row],[Veromenetysten korvaus vuodelta 2010]:[Veromenetysten korvaus vuodelta 2022]])</f>
        <v>1038562.7211466989</v>
      </c>
      <c r="R257" s="427">
        <v>-7833.6879260056012</v>
      </c>
      <c r="S257" s="428">
        <f>Verokompensaatiot[[#This Row],[Verokorvaukset vuosilta 2010-2022 yhteensä, €]]+Verokompensaatiot[[#This Row],[Verolykkäysten takaisinperintä vuonna 2022]]</f>
        <v>1030729.0332206934</v>
      </c>
    </row>
    <row r="258" spans="1:19" x14ac:dyDescent="0.25">
      <c r="A258" s="36">
        <v>834</v>
      </c>
      <c r="B258" s="13" t="s">
        <v>270</v>
      </c>
      <c r="C258" s="453">
        <v>558257</v>
      </c>
      <c r="D258" s="424">
        <v>177901</v>
      </c>
      <c r="E258" s="424">
        <v>413684.24193292833</v>
      </c>
      <c r="F258" s="424">
        <v>17550.324334889014</v>
      </c>
      <c r="G258" s="424">
        <v>43093.958357685297</v>
      </c>
      <c r="H258" s="424">
        <v>174923.79531469161</v>
      </c>
      <c r="I258" s="424">
        <v>338841.11797299766</v>
      </c>
      <c r="J258" s="424">
        <v>514769.599567066</v>
      </c>
      <c r="K258" s="424">
        <v>156363.00208356997</v>
      </c>
      <c r="L258" s="424">
        <v>274141.72661984514</v>
      </c>
      <c r="M258" s="424">
        <v>360291.89384720428</v>
      </c>
      <c r="N258" s="424">
        <v>209819.56429018817</v>
      </c>
      <c r="O258" s="424">
        <v>268261.09557223582</v>
      </c>
      <c r="P258" s="404">
        <f>SUM(Verokompensaatiot[[#This Row],[Veromenetysten korvaus vuodelta 2010]:[Veromenetysten korvaus vuodelta 2021]])</f>
        <v>3239637.2243210655</v>
      </c>
      <c r="Q258" s="405">
        <f>SUM(Verokompensaatiot[[#This Row],[Veromenetysten korvaus vuodelta 2010]:[Veromenetysten korvaus vuodelta 2022]])</f>
        <v>3507898.3198933015</v>
      </c>
      <c r="R258" s="427">
        <v>-25933.185494355246</v>
      </c>
      <c r="S258" s="428">
        <f>Verokompensaatiot[[#This Row],[Verokorvaukset vuosilta 2010-2022 yhteensä, €]]+Verokompensaatiot[[#This Row],[Verolykkäysten takaisinperintä vuonna 2022]]</f>
        <v>3481965.1343989461</v>
      </c>
    </row>
    <row r="259" spans="1:19" x14ac:dyDescent="0.25">
      <c r="A259" s="36">
        <v>837</v>
      </c>
      <c r="B259" s="13" t="s">
        <v>271</v>
      </c>
      <c r="C259" s="453">
        <v>13723734</v>
      </c>
      <c r="D259" s="424">
        <v>5251644</v>
      </c>
      <c r="E259" s="424">
        <v>13128326.768248945</v>
      </c>
      <c r="F259" s="424">
        <v>597364.14532184741</v>
      </c>
      <c r="G259" s="424">
        <v>244723.63482833534</v>
      </c>
      <c r="H259" s="424">
        <v>5254837.7257619742</v>
      </c>
      <c r="I259" s="424">
        <v>11750199.094894685</v>
      </c>
      <c r="J259" s="424">
        <v>15523180.842289694</v>
      </c>
      <c r="K259" s="424">
        <v>6514338.4020276591</v>
      </c>
      <c r="L259" s="424">
        <v>10327022.863926157</v>
      </c>
      <c r="M259" s="424">
        <v>13531107.236368081</v>
      </c>
      <c r="N259" s="424">
        <v>8488137.8888618555</v>
      </c>
      <c r="O259" s="424">
        <v>10497309.000488849</v>
      </c>
      <c r="P259" s="404">
        <f>SUM(Verokompensaatiot[[#This Row],[Veromenetysten korvaus vuodelta 2010]:[Veromenetysten korvaus vuodelta 2021]])</f>
        <v>104334616.60252921</v>
      </c>
      <c r="Q259" s="405">
        <f>SUM(Verokompensaatiot[[#This Row],[Veromenetysten korvaus vuodelta 2010]:[Veromenetysten korvaus vuodelta 2022]])</f>
        <v>114831925.60301806</v>
      </c>
      <c r="R259" s="427">
        <v>-1179539.055069465</v>
      </c>
      <c r="S259" s="428">
        <f>Verokompensaatiot[[#This Row],[Verokorvaukset vuosilta 2010-2022 yhteensä, €]]+Verokompensaatiot[[#This Row],[Verolykkäysten takaisinperintä vuonna 2022]]</f>
        <v>113652386.5479486</v>
      </c>
    </row>
    <row r="260" spans="1:19" x14ac:dyDescent="0.25">
      <c r="A260" s="36">
        <v>844</v>
      </c>
      <c r="B260" s="13" t="s">
        <v>272</v>
      </c>
      <c r="C260" s="453">
        <v>196111</v>
      </c>
      <c r="D260" s="424">
        <v>61656</v>
      </c>
      <c r="E260" s="424">
        <v>159282.21211564902</v>
      </c>
      <c r="F260" s="424">
        <v>9219.4933806493464</v>
      </c>
      <c r="G260" s="424">
        <v>30583.410181686584</v>
      </c>
      <c r="H260" s="424">
        <v>62866.855840530829</v>
      </c>
      <c r="I260" s="424">
        <v>102437.71402169217</v>
      </c>
      <c r="J260" s="424">
        <v>138290.75944714711</v>
      </c>
      <c r="K260" s="424">
        <v>50346.874339769623</v>
      </c>
      <c r="L260" s="424">
        <v>83779.511600385042</v>
      </c>
      <c r="M260" s="424">
        <v>114209.05125423992</v>
      </c>
      <c r="N260" s="424">
        <v>61334.316286049107</v>
      </c>
      <c r="O260" s="424">
        <v>83092.584137373255</v>
      </c>
      <c r="P260" s="404">
        <f>SUM(Verokompensaatiot[[#This Row],[Veromenetysten korvaus vuodelta 2010]:[Veromenetysten korvaus vuodelta 2021]])</f>
        <v>1070117.1984677988</v>
      </c>
      <c r="Q260" s="405">
        <f>SUM(Verokompensaatiot[[#This Row],[Veromenetysten korvaus vuodelta 2010]:[Veromenetysten korvaus vuodelta 2022]])</f>
        <v>1153209.7826051721</v>
      </c>
      <c r="R260" s="427">
        <v>-5364.096264732877</v>
      </c>
      <c r="S260" s="428">
        <f>Verokompensaatiot[[#This Row],[Verokorvaukset vuosilta 2010-2022 yhteensä, €]]+Verokompensaatiot[[#This Row],[Verolykkäysten takaisinperintä vuonna 2022]]</f>
        <v>1147845.6863404394</v>
      </c>
    </row>
    <row r="261" spans="1:19" x14ac:dyDescent="0.25">
      <c r="A261" s="36">
        <v>845</v>
      </c>
      <c r="B261" s="13" t="s">
        <v>273</v>
      </c>
      <c r="C261" s="453">
        <v>301511</v>
      </c>
      <c r="D261" s="424">
        <v>94788</v>
      </c>
      <c r="E261" s="424">
        <v>235943.08993165064</v>
      </c>
      <c r="F261" s="424">
        <v>13005.778783737596</v>
      </c>
      <c r="G261" s="424">
        <v>42326.729787976459</v>
      </c>
      <c r="H261" s="424">
        <v>107710.18747200553</v>
      </c>
      <c r="I261" s="424">
        <v>159813.91595180737</v>
      </c>
      <c r="J261" s="424">
        <v>251861.84748376219</v>
      </c>
      <c r="K261" s="424">
        <v>69629.616093293807</v>
      </c>
      <c r="L261" s="424">
        <v>122234.69291125509</v>
      </c>
      <c r="M261" s="424">
        <v>169781.64477668764</v>
      </c>
      <c r="N261" s="424">
        <v>100291.51295642542</v>
      </c>
      <c r="O261" s="424">
        <v>131628.13725214754</v>
      </c>
      <c r="P261" s="404">
        <f>SUM(Verokompensaatiot[[#This Row],[Veromenetysten korvaus vuodelta 2010]:[Veromenetysten korvaus vuodelta 2021]])</f>
        <v>1668898.0161486017</v>
      </c>
      <c r="Q261" s="405">
        <f>SUM(Verokompensaatiot[[#This Row],[Veromenetysten korvaus vuodelta 2010]:[Veromenetysten korvaus vuodelta 2022]])</f>
        <v>1800526.1534007492</v>
      </c>
      <c r="R261" s="427">
        <v>-13744.569694077207</v>
      </c>
      <c r="S261" s="428">
        <f>Verokompensaatiot[[#This Row],[Verokorvaukset vuosilta 2010-2022 yhteensä, €]]+Verokompensaatiot[[#This Row],[Verolykkäysten takaisinperintä vuonna 2022]]</f>
        <v>1786781.5837066721</v>
      </c>
    </row>
    <row r="262" spans="1:19" x14ac:dyDescent="0.25">
      <c r="A262" s="36">
        <v>846</v>
      </c>
      <c r="B262" s="13" t="s">
        <v>274</v>
      </c>
      <c r="C262" s="453">
        <v>576996</v>
      </c>
      <c r="D262" s="424">
        <v>180373</v>
      </c>
      <c r="E262" s="424">
        <v>473410.92240475229</v>
      </c>
      <c r="F262" s="424">
        <v>25183.388047769105</v>
      </c>
      <c r="G262" s="424">
        <v>43857.318722701071</v>
      </c>
      <c r="H262" s="424">
        <v>222955.8629928093</v>
      </c>
      <c r="I262" s="424">
        <v>317312.53966913937</v>
      </c>
      <c r="J262" s="424">
        <v>515527.25299315219</v>
      </c>
      <c r="K262" s="424">
        <v>144626.51011057411</v>
      </c>
      <c r="L262" s="424">
        <v>273798.9291505118</v>
      </c>
      <c r="M262" s="424">
        <v>377557.97528388398</v>
      </c>
      <c r="N262" s="424">
        <v>198869.4112700792</v>
      </c>
      <c r="O262" s="424">
        <v>261629.24504720449</v>
      </c>
      <c r="P262" s="404">
        <f>SUM(Verokompensaatiot[[#This Row],[Veromenetysten korvaus vuodelta 2010]:[Veromenetysten korvaus vuodelta 2021]])</f>
        <v>3350469.1106453729</v>
      </c>
      <c r="Q262" s="405">
        <f>SUM(Verokompensaatiot[[#This Row],[Veromenetysten korvaus vuodelta 2010]:[Veromenetysten korvaus vuodelta 2022]])</f>
        <v>3612098.3556925775</v>
      </c>
      <c r="R262" s="427">
        <v>-19141.986477904764</v>
      </c>
      <c r="S262" s="428">
        <f>Verokompensaatiot[[#This Row],[Verokorvaukset vuosilta 2010-2022 yhteensä, €]]+Verokompensaatiot[[#This Row],[Verolykkäysten takaisinperintä vuonna 2022]]</f>
        <v>3592956.3692146726</v>
      </c>
    </row>
    <row r="263" spans="1:19" x14ac:dyDescent="0.25">
      <c r="A263" s="36">
        <v>848</v>
      </c>
      <c r="B263" s="13" t="s">
        <v>275</v>
      </c>
      <c r="C263" s="453">
        <v>488924</v>
      </c>
      <c r="D263" s="424">
        <v>151458</v>
      </c>
      <c r="E263" s="424">
        <v>407823.27488089685</v>
      </c>
      <c r="F263" s="424">
        <v>23600.248029461156</v>
      </c>
      <c r="G263" s="424">
        <v>70179.897376886685</v>
      </c>
      <c r="H263" s="424">
        <v>178361.87821368751</v>
      </c>
      <c r="I263" s="424">
        <v>258633.18425387493</v>
      </c>
      <c r="J263" s="424">
        <v>426043.25547438674</v>
      </c>
      <c r="K263" s="424">
        <v>124023.69196412733</v>
      </c>
      <c r="L263" s="424">
        <v>230735.16298174483</v>
      </c>
      <c r="M263" s="424">
        <v>316051.99236465659</v>
      </c>
      <c r="N263" s="424">
        <v>164166.54059831458</v>
      </c>
      <c r="O263" s="424">
        <v>219238.39575007334</v>
      </c>
      <c r="P263" s="404">
        <f>SUM(Verokompensaatiot[[#This Row],[Veromenetysten korvaus vuodelta 2010]:[Veromenetysten korvaus vuodelta 2021]])</f>
        <v>2840001.1261380371</v>
      </c>
      <c r="Q263" s="405">
        <f>SUM(Verokompensaatiot[[#This Row],[Veromenetysten korvaus vuodelta 2010]:[Veromenetysten korvaus vuodelta 2022]])</f>
        <v>3059239.5218881103</v>
      </c>
      <c r="R263" s="427">
        <v>-15782.740399415919</v>
      </c>
      <c r="S263" s="428">
        <f>Verokompensaatiot[[#This Row],[Verokorvaukset vuosilta 2010-2022 yhteensä, €]]+Verokompensaatiot[[#This Row],[Verolykkäysten takaisinperintä vuonna 2022]]</f>
        <v>3043456.7814886943</v>
      </c>
    </row>
    <row r="264" spans="1:19" x14ac:dyDescent="0.25">
      <c r="A264" s="36">
        <v>849</v>
      </c>
      <c r="B264" s="13" t="s">
        <v>276</v>
      </c>
      <c r="C264" s="453">
        <v>314226</v>
      </c>
      <c r="D264" s="424">
        <v>100168</v>
      </c>
      <c r="E264" s="424">
        <v>257451.31468654651</v>
      </c>
      <c r="F264" s="424">
        <v>12554.810613471816</v>
      </c>
      <c r="G264" s="424">
        <v>41698.335300340557</v>
      </c>
      <c r="H264" s="424">
        <v>129523.2545463595</v>
      </c>
      <c r="I264" s="424">
        <v>173125.70093132294</v>
      </c>
      <c r="J264" s="424">
        <v>339131.47494841396</v>
      </c>
      <c r="K264" s="424">
        <v>83990.13880289915</v>
      </c>
      <c r="L264" s="424">
        <v>153250.83389795406</v>
      </c>
      <c r="M264" s="424">
        <v>233364.93913772432</v>
      </c>
      <c r="N264" s="424">
        <v>118854.40025056378</v>
      </c>
      <c r="O264" s="424">
        <v>147518.94849120159</v>
      </c>
      <c r="P264" s="404">
        <f>SUM(Verokompensaatiot[[#This Row],[Veromenetysten korvaus vuodelta 2010]:[Veromenetysten korvaus vuodelta 2021]])</f>
        <v>1957339.2031155964</v>
      </c>
      <c r="Q264" s="405">
        <f>SUM(Verokompensaatiot[[#This Row],[Veromenetysten korvaus vuodelta 2010]:[Veromenetysten korvaus vuodelta 2022]])</f>
        <v>2104858.1516067982</v>
      </c>
      <c r="R264" s="427">
        <v>-10762.425337694689</v>
      </c>
      <c r="S264" s="428">
        <f>Verokompensaatiot[[#This Row],[Verokorvaukset vuosilta 2010-2022 yhteensä, €]]+Verokompensaatiot[[#This Row],[Verolykkäysten takaisinperintä vuonna 2022]]</f>
        <v>2094095.7262691036</v>
      </c>
    </row>
    <row r="265" spans="1:19" x14ac:dyDescent="0.25">
      <c r="A265" s="36">
        <v>850</v>
      </c>
      <c r="B265" s="13" t="s">
        <v>277</v>
      </c>
      <c r="C265" s="453">
        <v>217595</v>
      </c>
      <c r="D265" s="424">
        <v>70121</v>
      </c>
      <c r="E265" s="424">
        <v>157566.65010776315</v>
      </c>
      <c r="F265" s="424">
        <v>6018.4220331636425</v>
      </c>
      <c r="G265" s="424">
        <v>16014.904402014883</v>
      </c>
      <c r="H265" s="424">
        <v>71238.978805835344</v>
      </c>
      <c r="I265" s="424">
        <v>131906.43722749897</v>
      </c>
      <c r="J265" s="424">
        <v>199318.96465986373</v>
      </c>
      <c r="K265" s="424">
        <v>52076.235371586336</v>
      </c>
      <c r="L265" s="424">
        <v>106125.74955900428</v>
      </c>
      <c r="M265" s="424">
        <v>123292.86229175363</v>
      </c>
      <c r="N265" s="424">
        <v>80249.693188657402</v>
      </c>
      <c r="O265" s="424">
        <v>106100.35152622226</v>
      </c>
      <c r="P265" s="404">
        <f>SUM(Verokompensaatiot[[#This Row],[Veromenetysten korvaus vuodelta 2010]:[Veromenetysten korvaus vuodelta 2021]])</f>
        <v>1231524.8976471415</v>
      </c>
      <c r="Q265" s="405">
        <f>SUM(Verokompensaatiot[[#This Row],[Veromenetysten korvaus vuodelta 2010]:[Veromenetysten korvaus vuodelta 2022]])</f>
        <v>1337625.2491733637</v>
      </c>
      <c r="R265" s="427">
        <v>-9840.1416584219696</v>
      </c>
      <c r="S265" s="428">
        <f>Verokompensaatiot[[#This Row],[Verokorvaukset vuosilta 2010-2022 yhteensä, €]]+Verokompensaatiot[[#This Row],[Verolykkäysten takaisinperintä vuonna 2022]]</f>
        <v>1327785.1075149416</v>
      </c>
    </row>
    <row r="266" spans="1:19" x14ac:dyDescent="0.25">
      <c r="A266" s="36">
        <v>851</v>
      </c>
      <c r="B266" s="13" t="s">
        <v>278</v>
      </c>
      <c r="C266" s="453">
        <v>1689783</v>
      </c>
      <c r="D266" s="424">
        <v>512361</v>
      </c>
      <c r="E266" s="424">
        <v>1252194.124183459</v>
      </c>
      <c r="F266" s="424">
        <v>40707.485807017249</v>
      </c>
      <c r="G266" s="424">
        <v>63350.426891838411</v>
      </c>
      <c r="H266" s="424">
        <v>564846.76750505914</v>
      </c>
      <c r="I266" s="424">
        <v>986831.87846677739</v>
      </c>
      <c r="J266" s="424">
        <v>1548331.791137923</v>
      </c>
      <c r="K266" s="424">
        <v>440767.03542465175</v>
      </c>
      <c r="L266" s="424">
        <v>832994.80378773704</v>
      </c>
      <c r="M266" s="424">
        <v>1076653.2994578972</v>
      </c>
      <c r="N266" s="424">
        <v>647992.94354103843</v>
      </c>
      <c r="O266" s="424">
        <v>842297.75245042436</v>
      </c>
      <c r="P266" s="404">
        <f>SUM(Verokompensaatiot[[#This Row],[Veromenetysten korvaus vuodelta 2010]:[Veromenetysten korvaus vuodelta 2021]])</f>
        <v>9656814.5562033989</v>
      </c>
      <c r="Q266" s="405">
        <f>SUM(Verokompensaatiot[[#This Row],[Veromenetysten korvaus vuodelta 2010]:[Veromenetysten korvaus vuodelta 2022]])</f>
        <v>10499112.308653824</v>
      </c>
      <c r="R266" s="427">
        <v>-102398.41906777649</v>
      </c>
      <c r="S266" s="428">
        <f>Verokompensaatiot[[#This Row],[Verokorvaukset vuosilta 2010-2022 yhteensä, €]]+Verokompensaatiot[[#This Row],[Verolykkäysten takaisinperintä vuonna 2022]]</f>
        <v>10396713.889586048</v>
      </c>
    </row>
    <row r="267" spans="1:19" x14ac:dyDescent="0.25">
      <c r="A267" s="36">
        <v>853</v>
      </c>
      <c r="B267" s="13" t="s">
        <v>279</v>
      </c>
      <c r="C267" s="453">
        <v>12023956</v>
      </c>
      <c r="D267" s="424">
        <v>4740530</v>
      </c>
      <c r="E267" s="424">
        <v>11427222.350982357</v>
      </c>
      <c r="F267" s="424">
        <v>564913.72354156873</v>
      </c>
      <c r="G267" s="424">
        <v>366930.12714489934</v>
      </c>
      <c r="H267" s="424">
        <v>4587595.6474295668</v>
      </c>
      <c r="I267" s="424">
        <v>9653934.2228655722</v>
      </c>
      <c r="J267" s="424">
        <v>13341231.3378736</v>
      </c>
      <c r="K267" s="424">
        <v>5854496.7159642829</v>
      </c>
      <c r="L267" s="424">
        <v>9081982.0337993596</v>
      </c>
      <c r="M267" s="424">
        <v>11413161.413686223</v>
      </c>
      <c r="N267" s="424">
        <v>7215064.8567572953</v>
      </c>
      <c r="O267" s="424">
        <v>8921550.4458237123</v>
      </c>
      <c r="P267" s="404">
        <f>SUM(Verokompensaatiot[[#This Row],[Veromenetysten korvaus vuodelta 2010]:[Veromenetysten korvaus vuodelta 2021]])</f>
        <v>90271018.430044726</v>
      </c>
      <c r="Q267" s="405">
        <f>SUM(Verokompensaatiot[[#This Row],[Veromenetysten korvaus vuodelta 2010]:[Veromenetysten korvaus vuodelta 2022]])</f>
        <v>99192568.87586844</v>
      </c>
      <c r="R267" s="427">
        <v>-901956.74108236376</v>
      </c>
      <c r="S267" s="428">
        <f>Verokompensaatiot[[#This Row],[Verokorvaukset vuosilta 2010-2022 yhteensä, €]]+Verokompensaatiot[[#This Row],[Verolykkäysten takaisinperintä vuonna 2022]]</f>
        <v>98290612.134786069</v>
      </c>
    </row>
    <row r="268" spans="1:19" x14ac:dyDescent="0.25">
      <c r="A268" s="36">
        <v>854</v>
      </c>
      <c r="B268" s="13" t="s">
        <v>280</v>
      </c>
      <c r="C268" s="453">
        <v>360045</v>
      </c>
      <c r="D268" s="424">
        <v>112878</v>
      </c>
      <c r="E268" s="424">
        <v>279775.47058177443</v>
      </c>
      <c r="F268" s="424">
        <v>17209.577726508884</v>
      </c>
      <c r="G268" s="424">
        <v>62791.632195470098</v>
      </c>
      <c r="H268" s="424">
        <v>135895.88612350414</v>
      </c>
      <c r="I268" s="424">
        <v>186088.03826940406</v>
      </c>
      <c r="J268" s="424">
        <v>316311.98605556018</v>
      </c>
      <c r="K268" s="424">
        <v>91667.297339574565</v>
      </c>
      <c r="L268" s="424">
        <v>167685.64765483327</v>
      </c>
      <c r="M268" s="424">
        <v>201193.82557863445</v>
      </c>
      <c r="N268" s="424">
        <v>112477.46299856293</v>
      </c>
      <c r="O268" s="424">
        <v>161406.07958400756</v>
      </c>
      <c r="P268" s="404">
        <f>SUM(Verokompensaatiot[[#This Row],[Veromenetysten korvaus vuodelta 2010]:[Veromenetysten korvaus vuodelta 2021]])</f>
        <v>2044019.8245238268</v>
      </c>
      <c r="Q268" s="405">
        <f>SUM(Verokompensaatiot[[#This Row],[Veromenetysten korvaus vuodelta 2010]:[Veromenetysten korvaus vuodelta 2022]])</f>
        <v>2205425.9041078342</v>
      </c>
      <c r="R268" s="427">
        <v>-13926.22522272718</v>
      </c>
      <c r="S268" s="428">
        <f>Verokompensaatiot[[#This Row],[Verokorvaukset vuosilta 2010-2022 yhteensä, €]]+Verokompensaatiot[[#This Row],[Verolykkäysten takaisinperintä vuonna 2022]]</f>
        <v>2191499.6788851069</v>
      </c>
    </row>
    <row r="269" spans="1:19" x14ac:dyDescent="0.25">
      <c r="A269" s="36">
        <v>857</v>
      </c>
      <c r="B269" s="13" t="s">
        <v>281</v>
      </c>
      <c r="C269" s="453">
        <v>300356</v>
      </c>
      <c r="D269" s="424">
        <v>87021</v>
      </c>
      <c r="E269" s="424">
        <v>228750.0569633556</v>
      </c>
      <c r="F269" s="424">
        <v>10969.57630153163</v>
      </c>
      <c r="G269" s="424">
        <v>17385.613345586495</v>
      </c>
      <c r="H269" s="424">
        <v>111786.84419278541</v>
      </c>
      <c r="I269" s="424">
        <v>148155.05428529167</v>
      </c>
      <c r="J269" s="424">
        <v>234119.64364674693</v>
      </c>
      <c r="K269" s="424">
        <v>62099.270575895694</v>
      </c>
      <c r="L269" s="424">
        <v>126183.83449558614</v>
      </c>
      <c r="M269" s="424">
        <v>179387.14097000952</v>
      </c>
      <c r="N269" s="424">
        <v>92668.338216930744</v>
      </c>
      <c r="O269" s="424">
        <v>129141.7720942685</v>
      </c>
      <c r="P269" s="404">
        <f>SUM(Verokompensaatiot[[#This Row],[Veromenetysten korvaus vuodelta 2010]:[Veromenetysten korvaus vuodelta 2021]])</f>
        <v>1598882.3729937198</v>
      </c>
      <c r="Q269" s="405">
        <f>SUM(Verokompensaatiot[[#This Row],[Veromenetysten korvaus vuodelta 2010]:[Veromenetysten korvaus vuodelta 2022]])</f>
        <v>1728024.1450879883</v>
      </c>
      <c r="R269" s="427">
        <v>-9418.6980044821503</v>
      </c>
      <c r="S269" s="428">
        <f>Verokompensaatiot[[#This Row],[Verokorvaukset vuosilta 2010-2022 yhteensä, €]]+Verokompensaatiot[[#This Row],[Verolykkäysten takaisinperintä vuonna 2022]]</f>
        <v>1718605.4470835063</v>
      </c>
    </row>
    <row r="270" spans="1:19" x14ac:dyDescent="0.25">
      <c r="A270" s="36">
        <v>858</v>
      </c>
      <c r="B270" s="13" t="s">
        <v>282</v>
      </c>
      <c r="C270" s="453">
        <v>2156396</v>
      </c>
      <c r="D270" s="424">
        <v>706861</v>
      </c>
      <c r="E270" s="424">
        <v>1272093.3355424232</v>
      </c>
      <c r="F270" s="424">
        <v>-2336.5735773642828</v>
      </c>
      <c r="G270" s="424">
        <v>-229590.69808561419</v>
      </c>
      <c r="H270" s="424">
        <v>469797.26575049601</v>
      </c>
      <c r="I270" s="424">
        <v>1509083.9554884597</v>
      </c>
      <c r="J270" s="424">
        <v>2468625.2045464953</v>
      </c>
      <c r="K270" s="424">
        <v>720069.40345867618</v>
      </c>
      <c r="L270" s="424">
        <v>1223552.7957060828</v>
      </c>
      <c r="M270" s="424">
        <v>1381577.1134986852</v>
      </c>
      <c r="N270" s="424">
        <v>1050930.9416858195</v>
      </c>
      <c r="O270" s="424">
        <v>1298573.3903906085</v>
      </c>
      <c r="P270" s="404">
        <f>SUM(Verokompensaatiot[[#This Row],[Veromenetysten korvaus vuodelta 2010]:[Veromenetysten korvaus vuodelta 2021]])</f>
        <v>12727059.744014161</v>
      </c>
      <c r="Q270" s="405">
        <f>SUM(Verokompensaatiot[[#This Row],[Veromenetysten korvaus vuodelta 2010]:[Veromenetysten korvaus vuodelta 2022]])</f>
        <v>14025633.134404769</v>
      </c>
      <c r="R270" s="427">
        <v>-217828.04099221298</v>
      </c>
      <c r="S270" s="428">
        <f>Verokompensaatiot[[#This Row],[Verokorvaukset vuosilta 2010-2022 yhteensä, €]]+Verokompensaatiot[[#This Row],[Verolykkäysten takaisinperintä vuonna 2022]]</f>
        <v>13807805.093412556</v>
      </c>
    </row>
    <row r="271" spans="1:19" x14ac:dyDescent="0.25">
      <c r="A271" s="36">
        <v>859</v>
      </c>
      <c r="B271" s="13" t="s">
        <v>283</v>
      </c>
      <c r="C271" s="453">
        <v>489868</v>
      </c>
      <c r="D271" s="424">
        <v>141649</v>
      </c>
      <c r="E271" s="424">
        <v>325883.5747392184</v>
      </c>
      <c r="F271" s="424">
        <v>7037.6679659602141</v>
      </c>
      <c r="G271" s="424">
        <v>-6387.8710831327271</v>
      </c>
      <c r="H271" s="424">
        <v>174419.49186866794</v>
      </c>
      <c r="I271" s="424">
        <v>324994.10975018487</v>
      </c>
      <c r="J271" s="424">
        <v>462236.31468592345</v>
      </c>
      <c r="K271" s="424">
        <v>96271.697368199952</v>
      </c>
      <c r="L271" s="424">
        <v>248500.20910079058</v>
      </c>
      <c r="M271" s="424">
        <v>336167.96369529911</v>
      </c>
      <c r="N271" s="424">
        <v>210277.09483203545</v>
      </c>
      <c r="O271" s="424">
        <v>257749.65044763443</v>
      </c>
      <c r="P271" s="404">
        <f>SUM(Verokompensaatiot[[#This Row],[Veromenetysten korvaus vuodelta 2010]:[Veromenetysten korvaus vuodelta 2021]])</f>
        <v>2810917.2529231473</v>
      </c>
      <c r="Q271" s="405">
        <f>SUM(Verokompensaatiot[[#This Row],[Veromenetysten korvaus vuodelta 2010]:[Veromenetysten korvaus vuodelta 2022]])</f>
        <v>3068666.9033707818</v>
      </c>
      <c r="R271" s="427">
        <v>-24143.186192052173</v>
      </c>
      <c r="S271" s="428">
        <f>Verokompensaatiot[[#This Row],[Verokorvaukset vuosilta 2010-2022 yhteensä, €]]+Verokompensaatiot[[#This Row],[Verolykkäysten takaisinperintä vuonna 2022]]</f>
        <v>3044523.7171787298</v>
      </c>
    </row>
    <row r="272" spans="1:19" x14ac:dyDescent="0.25">
      <c r="A272" s="36">
        <v>886</v>
      </c>
      <c r="B272" s="13" t="s">
        <v>284</v>
      </c>
      <c r="C272" s="453">
        <v>922593</v>
      </c>
      <c r="D272" s="424">
        <v>300996</v>
      </c>
      <c r="E272" s="424">
        <v>649118.29121900233</v>
      </c>
      <c r="F272" s="424">
        <v>22538.759750654543</v>
      </c>
      <c r="G272" s="424">
        <v>21797.099511807362</v>
      </c>
      <c r="H272" s="424">
        <v>348972.57152508094</v>
      </c>
      <c r="I272" s="424">
        <v>597647.84598076215</v>
      </c>
      <c r="J272" s="424">
        <v>1026851.5923281434</v>
      </c>
      <c r="K272" s="424">
        <v>254610.18774152501</v>
      </c>
      <c r="L272" s="424">
        <v>505369.26222574525</v>
      </c>
      <c r="M272" s="424">
        <v>649038.97053195955</v>
      </c>
      <c r="N272" s="424">
        <v>398335.93234782724</v>
      </c>
      <c r="O272" s="424">
        <v>523385.47415151732</v>
      </c>
      <c r="P272" s="404">
        <f>SUM(Verokompensaatiot[[#This Row],[Veromenetysten korvaus vuodelta 2010]:[Veromenetysten korvaus vuodelta 2021]])</f>
        <v>5697869.5131625077</v>
      </c>
      <c r="Q272" s="405">
        <f>SUM(Verokompensaatiot[[#This Row],[Veromenetysten korvaus vuodelta 2010]:[Veromenetysten korvaus vuodelta 2022]])</f>
        <v>6221254.9873140249</v>
      </c>
      <c r="R272" s="427">
        <v>-61049.514364505369</v>
      </c>
      <c r="S272" s="428">
        <f>Verokompensaatiot[[#This Row],[Verokorvaukset vuosilta 2010-2022 yhteensä, €]]+Verokompensaatiot[[#This Row],[Verolykkäysten takaisinperintä vuonna 2022]]</f>
        <v>6160205.4729495198</v>
      </c>
    </row>
    <row r="273" spans="1:19" x14ac:dyDescent="0.25">
      <c r="A273" s="36">
        <v>887</v>
      </c>
      <c r="B273" s="13" t="s">
        <v>285</v>
      </c>
      <c r="C273" s="453">
        <v>549175</v>
      </c>
      <c r="D273" s="424">
        <v>163385</v>
      </c>
      <c r="E273" s="424">
        <v>401924.04227693728</v>
      </c>
      <c r="F273" s="424">
        <v>19645.457703307464</v>
      </c>
      <c r="G273" s="424">
        <v>75344.327930687621</v>
      </c>
      <c r="H273" s="424">
        <v>180286.47575446786</v>
      </c>
      <c r="I273" s="424">
        <v>280776.10271360172</v>
      </c>
      <c r="J273" s="424">
        <v>474953.86153675884</v>
      </c>
      <c r="K273" s="424">
        <v>133064.05355624924</v>
      </c>
      <c r="L273" s="424">
        <v>233376.78067092708</v>
      </c>
      <c r="M273" s="424">
        <v>330544.07547454222</v>
      </c>
      <c r="N273" s="424">
        <v>184634.29064513603</v>
      </c>
      <c r="O273" s="424">
        <v>242352.07864098414</v>
      </c>
      <c r="P273" s="404">
        <f>SUM(Verokompensaatiot[[#This Row],[Veromenetysten korvaus vuodelta 2010]:[Veromenetysten korvaus vuodelta 2021]])</f>
        <v>3027109.4682626147</v>
      </c>
      <c r="Q273" s="405">
        <f>SUM(Verokompensaatiot[[#This Row],[Veromenetysten korvaus vuodelta 2010]:[Veromenetysten korvaus vuodelta 2022]])</f>
        <v>3269461.5469035991</v>
      </c>
      <c r="R273" s="427">
        <v>-19118.512442750678</v>
      </c>
      <c r="S273" s="428">
        <f>Verokompensaatiot[[#This Row],[Verokorvaukset vuosilta 2010-2022 yhteensä, €]]+Verokompensaatiot[[#This Row],[Verolykkäysten takaisinperintä vuonna 2022]]</f>
        <v>3250343.0344608482</v>
      </c>
    </row>
    <row r="274" spans="1:19" x14ac:dyDescent="0.25">
      <c r="A274" s="36">
        <v>889</v>
      </c>
      <c r="B274" s="13" t="s">
        <v>286</v>
      </c>
      <c r="C274" s="453">
        <v>304094</v>
      </c>
      <c r="D274" s="424">
        <v>86201</v>
      </c>
      <c r="E274" s="424">
        <v>209049.50168991182</v>
      </c>
      <c r="F274" s="424">
        <v>11733.723567627167</v>
      </c>
      <c r="G274" s="424">
        <v>30010.956593485669</v>
      </c>
      <c r="H274" s="424">
        <v>107001.43628257842</v>
      </c>
      <c r="I274" s="424">
        <v>164155.83698869185</v>
      </c>
      <c r="J274" s="424">
        <v>240348.33304669717</v>
      </c>
      <c r="K274" s="424">
        <v>59483.150294640654</v>
      </c>
      <c r="L274" s="424">
        <v>130808.43734629493</v>
      </c>
      <c r="M274" s="424">
        <v>171836.31249603935</v>
      </c>
      <c r="N274" s="424">
        <v>93849.404271448555</v>
      </c>
      <c r="O274" s="424">
        <v>125954.32534689206</v>
      </c>
      <c r="P274" s="404">
        <f>SUM(Verokompensaatiot[[#This Row],[Veromenetysten korvaus vuodelta 2010]:[Veromenetysten korvaus vuodelta 2021]])</f>
        <v>1608572.0925774153</v>
      </c>
      <c r="Q274" s="405">
        <f>SUM(Verokompensaatiot[[#This Row],[Veromenetysten korvaus vuodelta 2010]:[Veromenetysten korvaus vuodelta 2022]])</f>
        <v>1734526.4179243073</v>
      </c>
      <c r="R274" s="427">
        <v>-11536.213560572985</v>
      </c>
      <c r="S274" s="428">
        <f>Verokompensaatiot[[#This Row],[Verokorvaukset vuosilta 2010-2022 yhteensä, €]]+Verokompensaatiot[[#This Row],[Verolykkäysten takaisinperintä vuonna 2022]]</f>
        <v>1722990.2043637342</v>
      </c>
    </row>
    <row r="275" spans="1:19" x14ac:dyDescent="0.25">
      <c r="A275" s="36">
        <v>890</v>
      </c>
      <c r="B275" s="13" t="s">
        <v>287</v>
      </c>
      <c r="C275" s="453">
        <v>114134</v>
      </c>
      <c r="D275" s="424">
        <v>37115</v>
      </c>
      <c r="E275" s="424">
        <v>107131.66346656052</v>
      </c>
      <c r="F275" s="424">
        <v>5615.0568367583783</v>
      </c>
      <c r="G275" s="424">
        <v>13408.48778940565</v>
      </c>
      <c r="H275" s="424">
        <v>38983.781100312008</v>
      </c>
      <c r="I275" s="424">
        <v>70506.556833763301</v>
      </c>
      <c r="J275" s="424">
        <v>98486.036770882405</v>
      </c>
      <c r="K275" s="424">
        <v>37722.664171458739</v>
      </c>
      <c r="L275" s="424">
        <v>57139.295304500825</v>
      </c>
      <c r="M275" s="424">
        <v>79861.96357632018</v>
      </c>
      <c r="N275" s="424">
        <v>40449.217981404268</v>
      </c>
      <c r="O275" s="424">
        <v>51442.725590592236</v>
      </c>
      <c r="P275" s="404">
        <f>SUM(Verokompensaatiot[[#This Row],[Veromenetysten korvaus vuodelta 2010]:[Veromenetysten korvaus vuodelta 2021]])</f>
        <v>700553.72383136628</v>
      </c>
      <c r="Q275" s="405">
        <f>SUM(Verokompensaatiot[[#This Row],[Veromenetysten korvaus vuodelta 2010]:[Veromenetysten korvaus vuodelta 2022]])</f>
        <v>751996.44942195853</v>
      </c>
      <c r="R275" s="427">
        <v>-5710.8888914968738</v>
      </c>
      <c r="S275" s="428">
        <f>Verokompensaatiot[[#This Row],[Verokorvaukset vuosilta 2010-2022 yhteensä, €]]+Verokompensaatiot[[#This Row],[Verolykkäysten takaisinperintä vuonna 2022]]</f>
        <v>746285.5605304616</v>
      </c>
    </row>
    <row r="276" spans="1:19" x14ac:dyDescent="0.25">
      <c r="A276" s="36">
        <v>892</v>
      </c>
      <c r="B276" s="13" t="s">
        <v>288</v>
      </c>
      <c r="C276" s="453">
        <v>285316</v>
      </c>
      <c r="D276" s="424">
        <v>92849</v>
      </c>
      <c r="E276" s="424">
        <v>221767.09672598483</v>
      </c>
      <c r="F276" s="424">
        <v>8071.5917595402261</v>
      </c>
      <c r="G276" s="424">
        <v>27328.93024877923</v>
      </c>
      <c r="H276" s="424">
        <v>100574.92665356949</v>
      </c>
      <c r="I276" s="424">
        <v>184187.12894500932</v>
      </c>
      <c r="J276" s="424">
        <v>273073.42582165677</v>
      </c>
      <c r="K276" s="424">
        <v>69107.016659970206</v>
      </c>
      <c r="L276" s="424">
        <v>146158.3446623623</v>
      </c>
      <c r="M276" s="424">
        <v>193114.12923133516</v>
      </c>
      <c r="N276" s="424">
        <v>121137.91733610042</v>
      </c>
      <c r="O276" s="424">
        <v>156231.77325337307</v>
      </c>
      <c r="P276" s="404">
        <f>SUM(Verokompensaatiot[[#This Row],[Veromenetysten korvaus vuodelta 2010]:[Veromenetysten korvaus vuodelta 2021]])</f>
        <v>1722685.5080443078</v>
      </c>
      <c r="Q276" s="405">
        <f>SUM(Verokompensaatiot[[#This Row],[Veromenetysten korvaus vuodelta 2010]:[Veromenetysten korvaus vuodelta 2022]])</f>
        <v>1878917.2812976809</v>
      </c>
      <c r="R276" s="427">
        <v>-14098.435944132369</v>
      </c>
      <c r="S276" s="428">
        <f>Verokompensaatiot[[#This Row],[Verokorvaukset vuosilta 2010-2022 yhteensä, €]]+Verokompensaatiot[[#This Row],[Verolykkäysten takaisinperintä vuonna 2022]]</f>
        <v>1864818.8453535486</v>
      </c>
    </row>
    <row r="277" spans="1:19" x14ac:dyDescent="0.25">
      <c r="A277" s="36">
        <v>893</v>
      </c>
      <c r="B277" s="13" t="s">
        <v>289</v>
      </c>
      <c r="C277" s="453">
        <v>659086</v>
      </c>
      <c r="D277" s="424">
        <v>245210</v>
      </c>
      <c r="E277" s="424">
        <v>624224.09783986362</v>
      </c>
      <c r="F277" s="424">
        <v>31886.174526036812</v>
      </c>
      <c r="G277" s="424">
        <v>51936.5584288604</v>
      </c>
      <c r="H277" s="424">
        <v>220299.48727579231</v>
      </c>
      <c r="I277" s="424">
        <v>462578.72966419393</v>
      </c>
      <c r="J277" s="424">
        <v>711571.95515712397</v>
      </c>
      <c r="K277" s="424">
        <v>227956.08973907831</v>
      </c>
      <c r="L277" s="424">
        <v>371049.76014390361</v>
      </c>
      <c r="M277" s="424">
        <v>509650.70393296657</v>
      </c>
      <c r="N277" s="424">
        <v>290235.61251873686</v>
      </c>
      <c r="O277" s="424">
        <v>358775.35516940459</v>
      </c>
      <c r="P277" s="404">
        <f>SUM(Verokompensaatiot[[#This Row],[Veromenetysten korvaus vuodelta 2010]:[Veromenetysten korvaus vuodelta 2021]])</f>
        <v>4405685.1692265561</v>
      </c>
      <c r="Q277" s="405">
        <f>SUM(Verokompensaatiot[[#This Row],[Veromenetysten korvaus vuodelta 2010]:[Veromenetysten korvaus vuodelta 2022]])</f>
        <v>4764460.5243959604</v>
      </c>
      <c r="R277" s="427">
        <v>-30949.164183900084</v>
      </c>
      <c r="S277" s="428">
        <f>Verokompensaatiot[[#This Row],[Verokorvaukset vuosilta 2010-2022 yhteensä, €]]+Verokompensaatiot[[#This Row],[Verolykkäysten takaisinperintä vuonna 2022]]</f>
        <v>4733511.3602120606</v>
      </c>
    </row>
    <row r="278" spans="1:19" x14ac:dyDescent="0.25">
      <c r="A278" s="36">
        <v>895</v>
      </c>
      <c r="B278" s="13" t="s">
        <v>290</v>
      </c>
      <c r="C278" s="453">
        <v>1109415</v>
      </c>
      <c r="D278" s="424">
        <v>399076</v>
      </c>
      <c r="E278" s="424">
        <v>905475.30713826104</v>
      </c>
      <c r="F278" s="424">
        <v>41384.801290704847</v>
      </c>
      <c r="G278" s="424">
        <v>80168.545066481631</v>
      </c>
      <c r="H278" s="424">
        <v>432683.95358545834</v>
      </c>
      <c r="I278" s="424">
        <v>714318.20473059115</v>
      </c>
      <c r="J278" s="424">
        <v>1333112.8678891251</v>
      </c>
      <c r="K278" s="424">
        <v>405710.0888038961</v>
      </c>
      <c r="L278" s="424">
        <v>650287.35670311027</v>
      </c>
      <c r="M278" s="424">
        <v>850005.01227778569</v>
      </c>
      <c r="N278" s="424">
        <v>546874.3549347755</v>
      </c>
      <c r="O278" s="424">
        <v>696802.7946504812</v>
      </c>
      <c r="P278" s="404">
        <f>SUM(Verokompensaatiot[[#This Row],[Veromenetysten korvaus vuodelta 2010]:[Veromenetysten korvaus vuodelta 2021]])</f>
        <v>7468511.4924201891</v>
      </c>
      <c r="Q278" s="405">
        <f>SUM(Verokompensaatiot[[#This Row],[Veromenetysten korvaus vuodelta 2010]:[Veromenetysten korvaus vuodelta 2022]])</f>
        <v>8165314.2870706702</v>
      </c>
      <c r="R278" s="427">
        <v>-75541.398935136604</v>
      </c>
      <c r="S278" s="428">
        <f>Verokompensaatiot[[#This Row],[Verokorvaukset vuosilta 2010-2022 yhteensä, €]]+Verokompensaatiot[[#This Row],[Verolykkäysten takaisinperintä vuonna 2022]]</f>
        <v>8089772.8881355338</v>
      </c>
    </row>
    <row r="279" spans="1:19" x14ac:dyDescent="0.25">
      <c r="A279" s="36">
        <v>905</v>
      </c>
      <c r="B279" s="13" t="s">
        <v>291</v>
      </c>
      <c r="C279" s="453">
        <v>4274447</v>
      </c>
      <c r="D279" s="424">
        <v>1565331</v>
      </c>
      <c r="E279" s="424">
        <v>3626619.6572058755</v>
      </c>
      <c r="F279" s="424">
        <v>138381.79957621533</v>
      </c>
      <c r="G279" s="424">
        <v>123045.09646081526</v>
      </c>
      <c r="H279" s="424">
        <v>1613817.4548447337</v>
      </c>
      <c r="I279" s="424">
        <v>3371237.1497896183</v>
      </c>
      <c r="J279" s="424">
        <v>4725068.4488909151</v>
      </c>
      <c r="K279" s="424">
        <v>1837727.4642141988</v>
      </c>
      <c r="L279" s="424">
        <v>2936288.5129769309</v>
      </c>
      <c r="M279" s="424">
        <v>3823606.4028757033</v>
      </c>
      <c r="N279" s="424">
        <v>2350331.8286576266</v>
      </c>
      <c r="O279" s="424">
        <v>2955277.7626144639</v>
      </c>
      <c r="P279" s="404">
        <f>SUM(Verokompensaatiot[[#This Row],[Veromenetysten korvaus vuodelta 2010]:[Veromenetysten korvaus vuodelta 2021]])</f>
        <v>30385901.815492634</v>
      </c>
      <c r="Q279" s="405">
        <f>SUM(Verokompensaatiot[[#This Row],[Veromenetysten korvaus vuodelta 2010]:[Veromenetysten korvaus vuodelta 2022]])</f>
        <v>33341179.578107096</v>
      </c>
      <c r="R279" s="427">
        <v>-343505.37383962306</v>
      </c>
      <c r="S279" s="428">
        <f>Verokompensaatiot[[#This Row],[Verokorvaukset vuosilta 2010-2022 yhteensä, €]]+Verokompensaatiot[[#This Row],[Verolykkäysten takaisinperintä vuonna 2022]]</f>
        <v>32997674.204267472</v>
      </c>
    </row>
    <row r="280" spans="1:19" x14ac:dyDescent="0.25">
      <c r="A280" s="36">
        <v>908</v>
      </c>
      <c r="B280" s="13" t="s">
        <v>292</v>
      </c>
      <c r="C280" s="453">
        <v>1300662</v>
      </c>
      <c r="D280" s="424">
        <v>441444</v>
      </c>
      <c r="E280" s="424">
        <v>804355.63999164151</v>
      </c>
      <c r="F280" s="424">
        <v>27221.020783908443</v>
      </c>
      <c r="G280" s="424">
        <v>143785.43598050371</v>
      </c>
      <c r="H280" s="424">
        <v>492082.13330480817</v>
      </c>
      <c r="I280" s="424">
        <v>907246.16303419892</v>
      </c>
      <c r="J280" s="424">
        <v>1486362.2494838221</v>
      </c>
      <c r="K280" s="424">
        <v>409666.72623455676</v>
      </c>
      <c r="L280" s="424">
        <v>765592.40180318756</v>
      </c>
      <c r="M280" s="424">
        <v>907560.13623735099</v>
      </c>
      <c r="N280" s="424">
        <v>608028.12032280804</v>
      </c>
      <c r="O280" s="424">
        <v>812535.13894233375</v>
      </c>
      <c r="P280" s="404">
        <f>SUM(Verokompensaatiot[[#This Row],[Veromenetysten korvaus vuodelta 2010]:[Veromenetysten korvaus vuodelta 2021]])</f>
        <v>8294006.0271767871</v>
      </c>
      <c r="Q280" s="405">
        <f>SUM(Verokompensaatiot[[#This Row],[Veromenetysten korvaus vuodelta 2010]:[Veromenetysten korvaus vuodelta 2022]])</f>
        <v>9106541.166119121</v>
      </c>
      <c r="R280" s="427">
        <v>-99297.929050065359</v>
      </c>
      <c r="S280" s="428">
        <f>Verokompensaatiot[[#This Row],[Verokorvaukset vuosilta 2010-2022 yhteensä, €]]+Verokompensaatiot[[#This Row],[Verolykkäysten takaisinperintä vuonna 2022]]</f>
        <v>9007243.2370690554</v>
      </c>
    </row>
    <row r="281" spans="1:19" x14ac:dyDescent="0.25">
      <c r="A281" s="36">
        <v>915</v>
      </c>
      <c r="B281" s="13" t="s">
        <v>293</v>
      </c>
      <c r="C281" s="453">
        <v>1653793</v>
      </c>
      <c r="D281" s="424">
        <v>512148</v>
      </c>
      <c r="E281" s="424">
        <v>1193037.4448902451</v>
      </c>
      <c r="F281" s="424">
        <v>56295.40430510851</v>
      </c>
      <c r="G281" s="424">
        <v>159674.2018735389</v>
      </c>
      <c r="H281" s="424">
        <v>682568.98840266746</v>
      </c>
      <c r="I281" s="424">
        <v>970869.22769088577</v>
      </c>
      <c r="J281" s="424">
        <v>1570206.396035505</v>
      </c>
      <c r="K281" s="424">
        <v>455376.49303466274</v>
      </c>
      <c r="L281" s="424">
        <v>874237.16796864336</v>
      </c>
      <c r="M281" s="424">
        <v>1069398.2575607456</v>
      </c>
      <c r="N281" s="424">
        <v>637157.70426102798</v>
      </c>
      <c r="O281" s="424">
        <v>880240.69932639191</v>
      </c>
      <c r="P281" s="404">
        <f>SUM(Verokompensaatiot[[#This Row],[Veromenetysten korvaus vuodelta 2010]:[Veromenetysten korvaus vuodelta 2021]])</f>
        <v>9834762.2860230282</v>
      </c>
      <c r="Q281" s="405">
        <f>SUM(Verokompensaatiot[[#This Row],[Veromenetysten korvaus vuodelta 2010]:[Veromenetysten korvaus vuodelta 2022]])</f>
        <v>10715002.98534942</v>
      </c>
      <c r="R281" s="427">
        <v>-95055.878604364189</v>
      </c>
      <c r="S281" s="428">
        <f>Verokompensaatiot[[#This Row],[Verokorvaukset vuosilta 2010-2022 yhteensä, €]]+Verokompensaatiot[[#This Row],[Verolykkäysten takaisinperintä vuonna 2022]]</f>
        <v>10619947.106745057</v>
      </c>
    </row>
    <row r="282" spans="1:19" x14ac:dyDescent="0.25">
      <c r="A282" s="36">
        <v>918</v>
      </c>
      <c r="B282" s="13" t="s">
        <v>294</v>
      </c>
      <c r="C282" s="453">
        <v>248075</v>
      </c>
      <c r="D282" s="424">
        <v>85184</v>
      </c>
      <c r="E282" s="424">
        <v>189146.44913137591</v>
      </c>
      <c r="F282" s="424">
        <v>8965.572928964224</v>
      </c>
      <c r="G282" s="424">
        <v>6698.7777193360425</v>
      </c>
      <c r="H282" s="424">
        <v>69879.024130884587</v>
      </c>
      <c r="I282" s="424">
        <v>152070.04491837331</v>
      </c>
      <c r="J282" s="424">
        <v>249805.59383009965</v>
      </c>
      <c r="K282" s="424">
        <v>73752.966817995606</v>
      </c>
      <c r="L282" s="424">
        <v>117200.99420505411</v>
      </c>
      <c r="M282" s="424">
        <v>159065.56569936004</v>
      </c>
      <c r="N282" s="424">
        <v>92726.845819609938</v>
      </c>
      <c r="O282" s="424">
        <v>117615.0656138256</v>
      </c>
      <c r="P282" s="404">
        <f>SUM(Verokompensaatiot[[#This Row],[Veromenetysten korvaus vuodelta 2010]:[Veromenetysten korvaus vuodelta 2021]])</f>
        <v>1452570.8352010536</v>
      </c>
      <c r="Q282" s="405">
        <f>SUM(Verokompensaatiot[[#This Row],[Veromenetysten korvaus vuodelta 2010]:[Veromenetysten korvaus vuodelta 2022]])</f>
        <v>1570185.9008148792</v>
      </c>
      <c r="R282" s="427">
        <v>-9869.3337803651393</v>
      </c>
      <c r="S282" s="428">
        <f>Verokompensaatiot[[#This Row],[Verokorvaukset vuosilta 2010-2022 yhteensä, €]]+Verokompensaatiot[[#This Row],[Verolykkäysten takaisinperintä vuonna 2022]]</f>
        <v>1560316.5670345142</v>
      </c>
    </row>
    <row r="283" spans="1:19" x14ac:dyDescent="0.25">
      <c r="A283" s="36">
        <v>921</v>
      </c>
      <c r="B283" s="13" t="s">
        <v>295</v>
      </c>
      <c r="C283" s="453">
        <v>272212</v>
      </c>
      <c r="D283" s="424">
        <v>80979</v>
      </c>
      <c r="E283" s="424">
        <v>222117.16686815341</v>
      </c>
      <c r="F283" s="424">
        <v>13393.678597821072</v>
      </c>
      <c r="G283" s="424">
        <v>24441.044251301781</v>
      </c>
      <c r="H283" s="424">
        <v>105814.7538803817</v>
      </c>
      <c r="I283" s="424">
        <v>121929.47807716508</v>
      </c>
      <c r="J283" s="424">
        <v>201205.73777891742</v>
      </c>
      <c r="K283" s="424">
        <v>64741.537510849092</v>
      </c>
      <c r="L283" s="424">
        <v>110994.11100456932</v>
      </c>
      <c r="M283" s="424">
        <v>154615.7049721652</v>
      </c>
      <c r="N283" s="424">
        <v>81233.423171722679</v>
      </c>
      <c r="O283" s="424">
        <v>110609.6418752546</v>
      </c>
      <c r="P283" s="404">
        <f>SUM(Verokompensaatiot[[#This Row],[Veromenetysten korvaus vuodelta 2010]:[Veromenetysten korvaus vuodelta 2021]])</f>
        <v>1453677.6361130467</v>
      </c>
      <c r="Q283" s="405">
        <f>SUM(Verokompensaatiot[[#This Row],[Veromenetysten korvaus vuodelta 2010]:[Veromenetysten korvaus vuodelta 2022]])</f>
        <v>1564287.2779883014</v>
      </c>
      <c r="R283" s="427">
        <v>-7032.136594922732</v>
      </c>
      <c r="S283" s="428">
        <f>Verokompensaatiot[[#This Row],[Verokorvaukset vuosilta 2010-2022 yhteensä, €]]+Verokompensaatiot[[#This Row],[Verolykkäysten takaisinperintä vuonna 2022]]</f>
        <v>1557255.1413933786</v>
      </c>
    </row>
    <row r="284" spans="1:19" x14ac:dyDescent="0.25">
      <c r="A284" s="36">
        <v>922</v>
      </c>
      <c r="B284" s="13" t="s">
        <v>296</v>
      </c>
      <c r="C284" s="453">
        <v>372593</v>
      </c>
      <c r="D284" s="424">
        <v>113630</v>
      </c>
      <c r="E284" s="424">
        <v>247453.05399288182</v>
      </c>
      <c r="F284" s="424">
        <v>4791.8498891098261</v>
      </c>
      <c r="G284" s="424">
        <v>24729.809662821259</v>
      </c>
      <c r="H284" s="424">
        <v>87174.841359042373</v>
      </c>
      <c r="I284" s="424">
        <v>227204.16309526682</v>
      </c>
      <c r="J284" s="424">
        <v>331634.24889975326</v>
      </c>
      <c r="K284" s="424">
        <v>90740.245282264761</v>
      </c>
      <c r="L284" s="424">
        <v>175356.23759167743</v>
      </c>
      <c r="M284" s="424">
        <v>232811.23449427751</v>
      </c>
      <c r="N284" s="424">
        <v>138729.84727571715</v>
      </c>
      <c r="O284" s="424">
        <v>174657.4373548126</v>
      </c>
      <c r="P284" s="404">
        <f>SUM(Verokompensaatiot[[#This Row],[Veromenetysten korvaus vuodelta 2010]:[Veromenetysten korvaus vuodelta 2021]])</f>
        <v>2046848.531542812</v>
      </c>
      <c r="Q284" s="405">
        <f>SUM(Verokompensaatiot[[#This Row],[Veromenetysten korvaus vuodelta 2010]:[Veromenetysten korvaus vuodelta 2022]])</f>
        <v>2221505.9688976244</v>
      </c>
      <c r="R284" s="427">
        <v>-20198.958632872924</v>
      </c>
      <c r="S284" s="428">
        <f>Verokompensaatiot[[#This Row],[Verokorvaukset vuosilta 2010-2022 yhteensä, €]]+Verokompensaatiot[[#This Row],[Verolykkäysten takaisinperintä vuonna 2022]]</f>
        <v>2201307.0102647515</v>
      </c>
    </row>
    <row r="285" spans="1:19" x14ac:dyDescent="0.25">
      <c r="A285" s="36">
        <v>924</v>
      </c>
      <c r="B285" s="13" t="s">
        <v>297</v>
      </c>
      <c r="C285" s="453">
        <v>317973</v>
      </c>
      <c r="D285" s="424">
        <v>108817</v>
      </c>
      <c r="E285" s="424">
        <v>294373.60149089992</v>
      </c>
      <c r="F285" s="424">
        <v>16327.450232480376</v>
      </c>
      <c r="G285" s="424">
        <v>23733.81038234982</v>
      </c>
      <c r="H285" s="424">
        <v>124141.35144134986</v>
      </c>
      <c r="I285" s="424">
        <v>210098.31038825971</v>
      </c>
      <c r="J285" s="424">
        <v>352062.1337239467</v>
      </c>
      <c r="K285" s="424">
        <v>99079.527335056671</v>
      </c>
      <c r="L285" s="424">
        <v>163968.8276254966</v>
      </c>
      <c r="M285" s="424">
        <v>233081.60563204729</v>
      </c>
      <c r="N285" s="424">
        <v>132683.18284001428</v>
      </c>
      <c r="O285" s="424">
        <v>166337.99348788243</v>
      </c>
      <c r="P285" s="404">
        <f>SUM(Verokompensaatiot[[#This Row],[Veromenetysten korvaus vuodelta 2010]:[Veromenetysten korvaus vuodelta 2021]])</f>
        <v>2076339.801091901</v>
      </c>
      <c r="Q285" s="405">
        <f>SUM(Verokompensaatiot[[#This Row],[Veromenetysten korvaus vuodelta 2010]:[Veromenetysten korvaus vuodelta 2022]])</f>
        <v>2242677.7945797835</v>
      </c>
      <c r="R285" s="427">
        <v>-12278.047262191107</v>
      </c>
      <c r="S285" s="428">
        <f>Verokompensaatiot[[#This Row],[Verokorvaukset vuosilta 2010-2022 yhteensä, €]]+Verokompensaatiot[[#This Row],[Verolykkäysten takaisinperintä vuonna 2022]]</f>
        <v>2230399.7473175921</v>
      </c>
    </row>
    <row r="286" spans="1:19" x14ac:dyDescent="0.25">
      <c r="A286" s="36">
        <v>925</v>
      </c>
      <c r="B286" s="13" t="s">
        <v>298</v>
      </c>
      <c r="C286" s="453">
        <v>384706</v>
      </c>
      <c r="D286" s="424">
        <v>121762</v>
      </c>
      <c r="E286" s="424">
        <v>310293.88668585266</v>
      </c>
      <c r="F286" s="424">
        <v>16652.303525979642</v>
      </c>
      <c r="G286" s="424">
        <v>51151.930757798465</v>
      </c>
      <c r="H286" s="424">
        <v>148958.92855102531</v>
      </c>
      <c r="I286" s="424">
        <v>218427.78682115505</v>
      </c>
      <c r="J286" s="424">
        <v>366883.53876372147</v>
      </c>
      <c r="K286" s="424">
        <v>109056.87091837132</v>
      </c>
      <c r="L286" s="424">
        <v>190013.84041287802</v>
      </c>
      <c r="M286" s="424">
        <v>272572.40915278619</v>
      </c>
      <c r="N286" s="424">
        <v>144471.5371475771</v>
      </c>
      <c r="O286" s="424">
        <v>177080.22939134616</v>
      </c>
      <c r="P286" s="404">
        <f>SUM(Verokompensaatiot[[#This Row],[Veromenetysten korvaus vuodelta 2010]:[Veromenetysten korvaus vuodelta 2021]])</f>
        <v>2334951.0327371447</v>
      </c>
      <c r="Q286" s="405">
        <f>SUM(Verokompensaatiot[[#This Row],[Veromenetysten korvaus vuodelta 2010]:[Veromenetysten korvaus vuodelta 2022]])</f>
        <v>2512031.262128491</v>
      </c>
      <c r="R286" s="427">
        <v>-14240.636592837622</v>
      </c>
      <c r="S286" s="428">
        <f>Verokompensaatiot[[#This Row],[Verokorvaukset vuosilta 2010-2022 yhteensä, €]]+Verokompensaatiot[[#This Row],[Verolykkäysten takaisinperintä vuonna 2022]]</f>
        <v>2497790.6255356534</v>
      </c>
    </row>
    <row r="287" spans="1:19" x14ac:dyDescent="0.25">
      <c r="A287" s="36">
        <v>927</v>
      </c>
      <c r="B287" s="13" t="s">
        <v>299</v>
      </c>
      <c r="C287" s="453">
        <v>2001890</v>
      </c>
      <c r="D287" s="424">
        <v>666810</v>
      </c>
      <c r="E287" s="424">
        <v>1272981.3959105464</v>
      </c>
      <c r="F287" s="424">
        <v>-2804.2325492603327</v>
      </c>
      <c r="G287" s="424">
        <v>-241738.51153038506</v>
      </c>
      <c r="H287" s="424">
        <v>313170.38375441561</v>
      </c>
      <c r="I287" s="424">
        <v>1325133.6142187256</v>
      </c>
      <c r="J287" s="424">
        <v>2049572.9673950246</v>
      </c>
      <c r="K287" s="424">
        <v>606296.42180101236</v>
      </c>
      <c r="L287" s="424">
        <v>1053102.9774397961</v>
      </c>
      <c r="M287" s="424">
        <v>1311766.7570832449</v>
      </c>
      <c r="N287" s="424">
        <v>892238.0160402701</v>
      </c>
      <c r="O287" s="424">
        <v>1088212.2700531937</v>
      </c>
      <c r="P287" s="404">
        <f>SUM(Verokompensaatiot[[#This Row],[Veromenetysten korvaus vuodelta 2010]:[Veromenetysten korvaus vuodelta 2021]])</f>
        <v>11248419.789563388</v>
      </c>
      <c r="Q287" s="405">
        <f>SUM(Verokompensaatiot[[#This Row],[Veromenetysten korvaus vuodelta 2010]:[Veromenetysten korvaus vuodelta 2022]])</f>
        <v>12336632.059616581</v>
      </c>
      <c r="R287" s="427">
        <v>-152850.70251539635</v>
      </c>
      <c r="S287" s="428">
        <f>Verokompensaatiot[[#This Row],[Verokorvaukset vuosilta 2010-2022 yhteensä, €]]+Verokompensaatiot[[#This Row],[Verolykkäysten takaisinperintä vuonna 2022]]</f>
        <v>12183781.357101183</v>
      </c>
    </row>
    <row r="288" spans="1:19" x14ac:dyDescent="0.25">
      <c r="A288" s="36">
        <v>931</v>
      </c>
      <c r="B288" s="13" t="s">
        <v>300</v>
      </c>
      <c r="C288" s="453">
        <v>657403</v>
      </c>
      <c r="D288" s="424">
        <v>205740</v>
      </c>
      <c r="E288" s="424">
        <v>515917.62991671666</v>
      </c>
      <c r="F288" s="424">
        <v>27738.114858243203</v>
      </c>
      <c r="G288" s="424">
        <v>74511.391240933925</v>
      </c>
      <c r="H288" s="424">
        <v>279038.21657610091</v>
      </c>
      <c r="I288" s="424">
        <v>384013.80918677722</v>
      </c>
      <c r="J288" s="424">
        <v>605953.82171007432</v>
      </c>
      <c r="K288" s="424">
        <v>181857.56105457552</v>
      </c>
      <c r="L288" s="424">
        <v>335745.7182726537</v>
      </c>
      <c r="M288" s="424">
        <v>418176.46130733541</v>
      </c>
      <c r="N288" s="424">
        <v>237191.00515893355</v>
      </c>
      <c r="O288" s="424">
        <v>322019.85058988264</v>
      </c>
      <c r="P288" s="404">
        <f>SUM(Verokompensaatiot[[#This Row],[Veromenetysten korvaus vuodelta 2010]:[Veromenetysten korvaus vuodelta 2021]])</f>
        <v>3923286.7292823442</v>
      </c>
      <c r="Q288" s="405">
        <f>SUM(Verokompensaatiot[[#This Row],[Veromenetysten korvaus vuodelta 2010]:[Veromenetysten korvaus vuodelta 2022]])</f>
        <v>4245306.5798722273</v>
      </c>
      <c r="R288" s="427">
        <v>-23566.930577440817</v>
      </c>
      <c r="S288" s="428">
        <f>Verokompensaatiot[[#This Row],[Verokorvaukset vuosilta 2010-2022 yhteensä, €]]+Verokompensaatiot[[#This Row],[Verolykkäysten takaisinperintä vuonna 2022]]</f>
        <v>4221739.6492947862</v>
      </c>
    </row>
    <row r="289" spans="1:19" x14ac:dyDescent="0.25">
      <c r="A289" s="36">
        <v>934</v>
      </c>
      <c r="B289" s="13" t="s">
        <v>301</v>
      </c>
      <c r="C289" s="453">
        <v>269532</v>
      </c>
      <c r="D289" s="424">
        <v>84479</v>
      </c>
      <c r="E289" s="424">
        <v>192990.46542252702</v>
      </c>
      <c r="F289" s="424">
        <v>11427.029083337118</v>
      </c>
      <c r="G289" s="424">
        <v>35994.075537656441</v>
      </c>
      <c r="H289" s="424">
        <v>114257.76571970747</v>
      </c>
      <c r="I289" s="424">
        <v>156334.3171932257</v>
      </c>
      <c r="J289" s="424">
        <v>279271.34932618582</v>
      </c>
      <c r="K289" s="424">
        <v>77610.954709396305</v>
      </c>
      <c r="L289" s="424">
        <v>141793.0574650268</v>
      </c>
      <c r="M289" s="424">
        <v>185169.51761406538</v>
      </c>
      <c r="N289" s="424">
        <v>100041.8239323195</v>
      </c>
      <c r="O289" s="424">
        <v>131210.67366286286</v>
      </c>
      <c r="P289" s="404">
        <f>SUM(Verokompensaatiot[[#This Row],[Veromenetysten korvaus vuodelta 2010]:[Veromenetysten korvaus vuodelta 2021]])</f>
        <v>1648901.3560034477</v>
      </c>
      <c r="Q289" s="405">
        <f>SUM(Verokompensaatiot[[#This Row],[Veromenetysten korvaus vuodelta 2010]:[Veromenetysten korvaus vuodelta 2022]])</f>
        <v>1780112.0296663106</v>
      </c>
      <c r="R289" s="427">
        <v>-11753.626767329064</v>
      </c>
      <c r="S289" s="428">
        <f>Verokompensaatiot[[#This Row],[Verokorvaukset vuosilta 2010-2022 yhteensä, €]]+Verokompensaatiot[[#This Row],[Verolykkäysten takaisinperintä vuonna 2022]]</f>
        <v>1768358.4028989815</v>
      </c>
    </row>
    <row r="290" spans="1:19" x14ac:dyDescent="0.25">
      <c r="A290" s="36">
        <v>935</v>
      </c>
      <c r="B290" s="13" t="s">
        <v>302</v>
      </c>
      <c r="C290" s="453">
        <v>336888</v>
      </c>
      <c r="D290" s="424">
        <v>99871</v>
      </c>
      <c r="E290" s="424">
        <v>256904.24509742271</v>
      </c>
      <c r="F290" s="424">
        <v>13719.698860165583</v>
      </c>
      <c r="G290" s="424">
        <v>-12878.79392371824</v>
      </c>
      <c r="H290" s="424">
        <v>104242.25499510784</v>
      </c>
      <c r="I290" s="424">
        <v>189902.32915382829</v>
      </c>
      <c r="J290" s="424">
        <v>282218.58446444175</v>
      </c>
      <c r="K290" s="424">
        <v>89919.433987474025</v>
      </c>
      <c r="L290" s="424">
        <v>149458.78541659366</v>
      </c>
      <c r="M290" s="424">
        <v>206053.36202665238</v>
      </c>
      <c r="N290" s="424">
        <v>111771.89112685526</v>
      </c>
      <c r="O290" s="424">
        <v>144967.05922083789</v>
      </c>
      <c r="P290" s="404">
        <f>SUM(Verokompensaatiot[[#This Row],[Veromenetysten korvaus vuodelta 2010]:[Veromenetysten korvaus vuodelta 2021]])</f>
        <v>1828070.7912048232</v>
      </c>
      <c r="Q290" s="405">
        <f>SUM(Verokompensaatiot[[#This Row],[Veromenetysten korvaus vuodelta 2010]:[Veromenetysten korvaus vuodelta 2022]])</f>
        <v>1973037.8504256611</v>
      </c>
      <c r="R290" s="427">
        <v>-12537.67013299632</v>
      </c>
      <c r="S290" s="428">
        <f>Verokompensaatiot[[#This Row],[Verokorvaukset vuosilta 2010-2022 yhteensä, €]]+Verokompensaatiot[[#This Row],[Verolykkäysten takaisinperintä vuonna 2022]]</f>
        <v>1960500.1802926648</v>
      </c>
    </row>
    <row r="291" spans="1:19" x14ac:dyDescent="0.25">
      <c r="A291" s="36">
        <v>936</v>
      </c>
      <c r="B291" s="13" t="s">
        <v>303</v>
      </c>
      <c r="C291" s="453">
        <v>704678</v>
      </c>
      <c r="D291" s="424">
        <v>221566</v>
      </c>
      <c r="E291" s="424">
        <v>572270.71669439424</v>
      </c>
      <c r="F291" s="424">
        <v>29515.069544133108</v>
      </c>
      <c r="G291" s="424">
        <v>92555.460640051315</v>
      </c>
      <c r="H291" s="424">
        <v>283008.96376369183</v>
      </c>
      <c r="I291" s="424">
        <v>392803.36492157291</v>
      </c>
      <c r="J291" s="424">
        <v>629761.4540615771</v>
      </c>
      <c r="K291" s="424">
        <v>183218.23571596757</v>
      </c>
      <c r="L291" s="424">
        <v>336766.08582241257</v>
      </c>
      <c r="M291" s="424">
        <v>467947.97790871916</v>
      </c>
      <c r="N291" s="424">
        <v>253578.6713108691</v>
      </c>
      <c r="O291" s="424">
        <v>333772.84969160351</v>
      </c>
      <c r="P291" s="404">
        <f>SUM(Verokompensaatiot[[#This Row],[Veromenetysten korvaus vuodelta 2010]:[Veromenetysten korvaus vuodelta 2021]])</f>
        <v>4167670.0003833892</v>
      </c>
      <c r="Q291" s="405">
        <f>SUM(Verokompensaatiot[[#This Row],[Veromenetysten korvaus vuodelta 2010]:[Veromenetysten korvaus vuodelta 2022]])</f>
        <v>4501442.8500749925</v>
      </c>
      <c r="R291" s="427">
        <v>-26043.813226279639</v>
      </c>
      <c r="S291" s="428">
        <f>Verokompensaatiot[[#This Row],[Verokorvaukset vuosilta 2010-2022 yhteensä, €]]+Verokompensaatiot[[#This Row],[Verolykkäysten takaisinperintä vuonna 2022]]</f>
        <v>4475399.0368487127</v>
      </c>
    </row>
    <row r="292" spans="1:19" x14ac:dyDescent="0.25">
      <c r="A292" s="36">
        <v>946</v>
      </c>
      <c r="B292" s="13" t="s">
        <v>304</v>
      </c>
      <c r="C292" s="453">
        <v>610295</v>
      </c>
      <c r="D292" s="424">
        <v>210910</v>
      </c>
      <c r="E292" s="424">
        <v>522557.84133206314</v>
      </c>
      <c r="F292" s="424">
        <v>25585.966971632879</v>
      </c>
      <c r="G292" s="424">
        <v>37399.764542586221</v>
      </c>
      <c r="H292" s="424">
        <v>185934.44086850021</v>
      </c>
      <c r="I292" s="424">
        <v>417285.97748930304</v>
      </c>
      <c r="J292" s="424">
        <v>673219.1528353889</v>
      </c>
      <c r="K292" s="424">
        <v>203127.87166159455</v>
      </c>
      <c r="L292" s="424">
        <v>332366.80782890407</v>
      </c>
      <c r="M292" s="424">
        <v>449223.15251163073</v>
      </c>
      <c r="N292" s="424">
        <v>256010.02611588512</v>
      </c>
      <c r="O292" s="424">
        <v>316348.78032516758</v>
      </c>
      <c r="P292" s="404">
        <f>SUM(Verokompensaatiot[[#This Row],[Veromenetysten korvaus vuodelta 2010]:[Veromenetysten korvaus vuodelta 2021]])</f>
        <v>3923916.0021574888</v>
      </c>
      <c r="Q292" s="405">
        <f>SUM(Verokompensaatiot[[#This Row],[Veromenetysten korvaus vuodelta 2010]:[Veromenetysten korvaus vuodelta 2022]])</f>
        <v>4240264.7824826567</v>
      </c>
      <c r="R292" s="427">
        <v>-27013.082265096516</v>
      </c>
      <c r="S292" s="428">
        <f>Verokompensaatiot[[#This Row],[Verokorvaukset vuosilta 2010-2022 yhteensä, €]]+Verokompensaatiot[[#This Row],[Verolykkäysten takaisinperintä vuonna 2022]]</f>
        <v>4213251.7002175599</v>
      </c>
    </row>
    <row r="293" spans="1:19" x14ac:dyDescent="0.25">
      <c r="A293" s="36">
        <v>976</v>
      </c>
      <c r="B293" s="13" t="s">
        <v>305</v>
      </c>
      <c r="C293" s="453">
        <v>449076</v>
      </c>
      <c r="D293" s="424">
        <v>136608</v>
      </c>
      <c r="E293" s="424">
        <v>360895.7856342601</v>
      </c>
      <c r="F293" s="424">
        <v>19702.819711007938</v>
      </c>
      <c r="G293" s="424">
        <v>42803.143431710167</v>
      </c>
      <c r="H293" s="424">
        <v>150987.586605333</v>
      </c>
      <c r="I293" s="424">
        <v>227803.8682606217</v>
      </c>
      <c r="J293" s="424">
        <v>354584.16249509755</v>
      </c>
      <c r="K293" s="424">
        <v>106931.08118637609</v>
      </c>
      <c r="L293" s="424">
        <v>191894.80090218593</v>
      </c>
      <c r="M293" s="424">
        <v>249207.75160512375</v>
      </c>
      <c r="N293" s="424">
        <v>136207.87344568915</v>
      </c>
      <c r="O293" s="424">
        <v>186665.25820621511</v>
      </c>
      <c r="P293" s="404">
        <f>SUM(Verokompensaatiot[[#This Row],[Veromenetysten korvaus vuodelta 2010]:[Veromenetysten korvaus vuodelta 2021]])</f>
        <v>2426702.8732774057</v>
      </c>
      <c r="Q293" s="405">
        <f>SUM(Verokompensaatiot[[#This Row],[Veromenetysten korvaus vuodelta 2010]:[Veromenetysten korvaus vuodelta 2022]])</f>
        <v>2613368.131483621</v>
      </c>
      <c r="R293" s="427">
        <v>-15115.200037269642</v>
      </c>
      <c r="S293" s="428">
        <f>Verokompensaatiot[[#This Row],[Verokorvaukset vuosilta 2010-2022 yhteensä, €]]+Verokompensaatiot[[#This Row],[Verolykkäysten takaisinperintä vuonna 2022]]</f>
        <v>2598252.9314463511</v>
      </c>
    </row>
    <row r="294" spans="1:19" x14ac:dyDescent="0.25">
      <c r="A294" s="36">
        <v>977</v>
      </c>
      <c r="B294" s="13" t="s">
        <v>306</v>
      </c>
      <c r="C294" s="453">
        <v>1105522</v>
      </c>
      <c r="D294" s="424">
        <v>359322</v>
      </c>
      <c r="E294" s="424">
        <v>800309.07942811528</v>
      </c>
      <c r="F294" s="424">
        <v>28657.374442731707</v>
      </c>
      <c r="G294" s="424">
        <v>20607.329696091499</v>
      </c>
      <c r="H294" s="424">
        <v>400458.42087933258</v>
      </c>
      <c r="I294" s="424">
        <v>780849.60626651905</v>
      </c>
      <c r="J294" s="424">
        <v>1163766.1274462175</v>
      </c>
      <c r="K294" s="424">
        <v>327230.91446480615</v>
      </c>
      <c r="L294" s="424">
        <v>644902.14759820374</v>
      </c>
      <c r="M294" s="424">
        <v>865084.07076453511</v>
      </c>
      <c r="N294" s="424">
        <v>526249.38962519797</v>
      </c>
      <c r="O294" s="424">
        <v>660618.20700652152</v>
      </c>
      <c r="P294" s="404">
        <f>SUM(Verokompensaatiot[[#This Row],[Veromenetysten korvaus vuodelta 2010]:[Veromenetysten korvaus vuodelta 2021]])</f>
        <v>7022958.4606117513</v>
      </c>
      <c r="Q294" s="405">
        <f>SUM(Verokompensaatiot[[#This Row],[Veromenetysten korvaus vuodelta 2010]:[Veromenetysten korvaus vuodelta 2022]])</f>
        <v>7683576.6676182728</v>
      </c>
      <c r="R294" s="427">
        <v>-66905.452289249937</v>
      </c>
      <c r="S294" s="428">
        <f>Verokompensaatiot[[#This Row],[Verokorvaukset vuosilta 2010-2022 yhteensä, €]]+Verokompensaatiot[[#This Row],[Verolykkäysten takaisinperintä vuonna 2022]]</f>
        <v>7616671.2153290231</v>
      </c>
    </row>
    <row r="295" spans="1:19" x14ac:dyDescent="0.25">
      <c r="A295" s="36">
        <v>980</v>
      </c>
      <c r="B295" s="13" t="s">
        <v>307</v>
      </c>
      <c r="C295" s="453">
        <v>2053006</v>
      </c>
      <c r="D295" s="424">
        <v>651254</v>
      </c>
      <c r="E295" s="424">
        <v>1314597.2430768656</v>
      </c>
      <c r="F295" s="424">
        <v>15734.767118453987</v>
      </c>
      <c r="G295" s="424">
        <v>-104982.75987239247</v>
      </c>
      <c r="H295" s="424">
        <v>676365.6684635072</v>
      </c>
      <c r="I295" s="424">
        <v>1370714.8476963241</v>
      </c>
      <c r="J295" s="424">
        <v>2239117.9938244843</v>
      </c>
      <c r="K295" s="424">
        <v>579554.85407649237</v>
      </c>
      <c r="L295" s="424">
        <v>1144350.8280256304</v>
      </c>
      <c r="M295" s="424">
        <v>1483245.9062719066</v>
      </c>
      <c r="N295" s="424">
        <v>972531.0260025009</v>
      </c>
      <c r="O295" s="424">
        <v>1208083.2367191822</v>
      </c>
      <c r="P295" s="404">
        <f>SUM(Verokompensaatiot[[#This Row],[Veromenetysten korvaus vuodelta 2010]:[Veromenetysten korvaus vuodelta 2021]])</f>
        <v>12395490.374683771</v>
      </c>
      <c r="Q295" s="405">
        <f>SUM(Verokompensaatiot[[#This Row],[Veromenetysten korvaus vuodelta 2010]:[Veromenetysten korvaus vuodelta 2022]])</f>
        <v>13603573.611402953</v>
      </c>
      <c r="R295" s="427">
        <v>-155317.9455308482</v>
      </c>
      <c r="S295" s="428">
        <f>Verokompensaatiot[[#This Row],[Verokorvaukset vuosilta 2010-2022 yhteensä, €]]+Verokompensaatiot[[#This Row],[Verolykkäysten takaisinperintä vuonna 2022]]</f>
        <v>13448255.665872104</v>
      </c>
    </row>
    <row r="296" spans="1:19" x14ac:dyDescent="0.25">
      <c r="A296" s="36">
        <v>981</v>
      </c>
      <c r="B296" s="13" t="s">
        <v>308</v>
      </c>
      <c r="C296" s="453">
        <v>230288</v>
      </c>
      <c r="D296" s="424">
        <v>80816</v>
      </c>
      <c r="E296" s="424">
        <v>184290.17484536598</v>
      </c>
      <c r="F296" s="424">
        <v>9318.7834644181567</v>
      </c>
      <c r="G296" s="424">
        <v>30796.386826805596</v>
      </c>
      <c r="H296" s="424">
        <v>74794.232205046443</v>
      </c>
      <c r="I296" s="424">
        <v>147649.47010495246</v>
      </c>
      <c r="J296" s="424">
        <v>237874.01446903648</v>
      </c>
      <c r="K296" s="424">
        <v>75569.261002839528</v>
      </c>
      <c r="L296" s="424">
        <v>120196.89413887881</v>
      </c>
      <c r="M296" s="424">
        <v>161708.38760982396</v>
      </c>
      <c r="N296" s="424">
        <v>90688.410926738812</v>
      </c>
      <c r="O296" s="424">
        <v>115674.63182030051</v>
      </c>
      <c r="P296" s="404">
        <f>SUM(Verokompensaatiot[[#This Row],[Veromenetysten korvaus vuodelta 2010]:[Veromenetysten korvaus vuodelta 2021]])</f>
        <v>1443990.0155939064</v>
      </c>
      <c r="Q296" s="405">
        <f>SUM(Verokompensaatiot[[#This Row],[Veromenetysten korvaus vuodelta 2010]:[Veromenetysten korvaus vuodelta 2022]])</f>
        <v>1559664.647414207</v>
      </c>
      <c r="R296" s="427">
        <v>-9383.3796235625523</v>
      </c>
      <c r="S296" s="428">
        <f>Verokompensaatiot[[#This Row],[Verokorvaukset vuosilta 2010-2022 yhteensä, €]]+Verokompensaatiot[[#This Row],[Verolykkäysten takaisinperintä vuonna 2022]]</f>
        <v>1550281.2677906444</v>
      </c>
    </row>
    <row r="297" spans="1:19" x14ac:dyDescent="0.25">
      <c r="A297" s="36">
        <v>989</v>
      </c>
      <c r="B297" s="13" t="s">
        <v>309</v>
      </c>
      <c r="C297" s="453">
        <v>587503</v>
      </c>
      <c r="D297" s="424">
        <v>170766</v>
      </c>
      <c r="E297" s="424">
        <v>439282.32789288729</v>
      </c>
      <c r="F297" s="424">
        <v>22135.671166588105</v>
      </c>
      <c r="G297" s="424">
        <v>52404.357860216223</v>
      </c>
      <c r="H297" s="424">
        <v>222121.41562959072</v>
      </c>
      <c r="I297" s="424">
        <v>338418.62562740437</v>
      </c>
      <c r="J297" s="424">
        <v>547995.46165975626</v>
      </c>
      <c r="K297" s="424">
        <v>160825.00569784379</v>
      </c>
      <c r="L297" s="424">
        <v>282767.06100177206</v>
      </c>
      <c r="M297" s="424">
        <v>367896.07371783687</v>
      </c>
      <c r="N297" s="424">
        <v>207413.0725053919</v>
      </c>
      <c r="O297" s="424">
        <v>276830.47847198148</v>
      </c>
      <c r="P297" s="404">
        <f>SUM(Verokompensaatiot[[#This Row],[Veromenetysten korvaus vuodelta 2010]:[Veromenetysten korvaus vuodelta 2021]])</f>
        <v>3399528.0727592874</v>
      </c>
      <c r="Q297" s="405">
        <f>SUM(Verokompensaatiot[[#This Row],[Veromenetysten korvaus vuodelta 2010]:[Veromenetysten korvaus vuodelta 2022]])</f>
        <v>3676358.5512312688</v>
      </c>
      <c r="R297" s="427">
        <v>-23741.284964303537</v>
      </c>
      <c r="S297" s="428">
        <f>Verokompensaatiot[[#This Row],[Verokorvaukset vuosilta 2010-2022 yhteensä, €]]+Verokompensaatiot[[#This Row],[Verolykkäysten takaisinperintä vuonna 2022]]</f>
        <v>3652617.2662669653</v>
      </c>
    </row>
    <row r="298" spans="1:19" x14ac:dyDescent="0.25">
      <c r="A298" s="36">
        <v>992</v>
      </c>
      <c r="B298" s="13" t="s">
        <v>310</v>
      </c>
      <c r="C298" s="453">
        <v>1489761</v>
      </c>
      <c r="D298" s="424">
        <v>450815</v>
      </c>
      <c r="E298" s="424">
        <v>1034431.5246544537</v>
      </c>
      <c r="F298" s="424">
        <v>34021.999037244925</v>
      </c>
      <c r="G298" s="424">
        <v>135664.67047937264</v>
      </c>
      <c r="H298" s="424">
        <v>556663.57746332732</v>
      </c>
      <c r="I298" s="424">
        <v>843413.52155879419</v>
      </c>
      <c r="J298" s="424">
        <v>1444256.7380260613</v>
      </c>
      <c r="K298" s="424">
        <v>394204.05797371245</v>
      </c>
      <c r="L298" s="424">
        <v>828688.6681711307</v>
      </c>
      <c r="M298" s="424">
        <v>973055.88979308982</v>
      </c>
      <c r="N298" s="424">
        <v>591895.7314762501</v>
      </c>
      <c r="O298" s="424">
        <v>796788.21644928935</v>
      </c>
      <c r="P298" s="404">
        <f>SUM(Verokompensaatiot[[#This Row],[Veromenetysten korvaus vuodelta 2010]:[Veromenetysten korvaus vuodelta 2021]])</f>
        <v>8776872.3786334377</v>
      </c>
      <c r="Q298" s="405">
        <f>SUM(Verokompensaatiot[[#This Row],[Veromenetysten korvaus vuodelta 2010]:[Veromenetysten korvaus vuodelta 2022]])</f>
        <v>9573660.5950827263</v>
      </c>
      <c r="R298" s="427">
        <v>-86174.888975835027</v>
      </c>
      <c r="S298" s="428">
        <f>Verokompensaatiot[[#This Row],[Verokorvaukset vuosilta 2010-2022 yhteensä, €]]+Verokompensaatiot[[#This Row],[Verolykkäysten takaisinperintä vuonna 2022]]</f>
        <v>9487485.7061068919</v>
      </c>
    </row>
    <row r="299" spans="1:19" x14ac:dyDescent="0.25">
      <c r="A299" s="407"/>
      <c r="D299" s="408"/>
      <c r="E299" s="348"/>
      <c r="F299" s="348"/>
      <c r="G299" s="348"/>
      <c r="H299" s="348"/>
      <c r="I299" s="348"/>
      <c r="J299" s="348"/>
      <c r="K299" s="348"/>
      <c r="L299" s="348"/>
      <c r="M299" s="348"/>
      <c r="N299" s="348"/>
      <c r="O299" s="348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zoomScale="80" zoomScaleNormal="80" workbookViewId="0"/>
  </sheetViews>
  <sheetFormatPr defaultRowHeight="14.25" x14ac:dyDescent="0.2"/>
  <cols>
    <col min="1" max="1" width="42" style="51" bestFit="1" customWidth="1"/>
    <col min="2" max="2" width="11.5" style="51" bestFit="1" customWidth="1"/>
    <col min="3" max="3" width="14" style="51" bestFit="1" customWidth="1"/>
    <col min="4" max="4" width="14" style="51" customWidth="1"/>
  </cols>
  <sheetData>
    <row r="1" spans="1:10" ht="23.25" x14ac:dyDescent="0.35">
      <c r="A1" s="431" t="s">
        <v>1109</v>
      </c>
      <c r="B1" s="431"/>
      <c r="F1" s="441"/>
    </row>
    <row r="2" spans="1:10" x14ac:dyDescent="0.2">
      <c r="A2" s="51" t="s">
        <v>382</v>
      </c>
    </row>
    <row r="3" spans="1:10" s="396" customFormat="1" ht="15" x14ac:dyDescent="0.2">
      <c r="A3" s="454" t="s">
        <v>782</v>
      </c>
      <c r="B3" s="455" t="s">
        <v>1139</v>
      </c>
      <c r="C3" s="456" t="s">
        <v>1086</v>
      </c>
      <c r="D3" s="457" t="s">
        <v>781</v>
      </c>
    </row>
    <row r="4" spans="1:10" ht="15" x14ac:dyDescent="0.25">
      <c r="A4" s="458" t="s">
        <v>689</v>
      </c>
      <c r="B4" s="459"/>
      <c r="C4" s="460"/>
      <c r="D4" s="461"/>
    </row>
    <row r="5" spans="1:10" ht="15" x14ac:dyDescent="0.25">
      <c r="A5" s="462" t="s">
        <v>385</v>
      </c>
      <c r="B5" s="473">
        <v>9713.4</v>
      </c>
      <c r="C5" s="466">
        <v>8761.9500000000007</v>
      </c>
      <c r="D5" s="463">
        <f>B5-C5</f>
        <v>951.44999999999891</v>
      </c>
      <c r="E5" s="474"/>
    </row>
    <row r="6" spans="1:10" ht="15" x14ac:dyDescent="0.25">
      <c r="A6" s="462" t="s">
        <v>386</v>
      </c>
      <c r="B6" s="476">
        <v>10305.81</v>
      </c>
      <c r="C6" s="466">
        <v>9284.9</v>
      </c>
      <c r="D6" s="463">
        <f t="shared" ref="D6:D29" si="0">B6-C6</f>
        <v>1020.9099999999999</v>
      </c>
      <c r="E6" s="474"/>
    </row>
    <row r="7" spans="1:10" ht="15" x14ac:dyDescent="0.25">
      <c r="A7" s="462" t="s">
        <v>387</v>
      </c>
      <c r="B7" s="476">
        <v>8596.3799999999992</v>
      </c>
      <c r="C7" s="466">
        <v>7759.16</v>
      </c>
      <c r="D7" s="463">
        <f t="shared" si="0"/>
        <v>837.21999999999935</v>
      </c>
      <c r="E7" s="474"/>
    </row>
    <row r="8" spans="1:10" ht="15" x14ac:dyDescent="0.25">
      <c r="A8" s="462" t="s">
        <v>388</v>
      </c>
      <c r="B8" s="476">
        <v>14733.61</v>
      </c>
      <c r="C8" s="466">
        <v>13287.99</v>
      </c>
      <c r="D8" s="463">
        <f t="shared" si="0"/>
        <v>1445.6200000000008</v>
      </c>
      <c r="E8" s="474"/>
    </row>
    <row r="9" spans="1:10" ht="15" x14ac:dyDescent="0.25">
      <c r="A9" s="462" t="s">
        <v>389</v>
      </c>
      <c r="B9" s="476">
        <v>4728.33</v>
      </c>
      <c r="C9" s="466">
        <v>4264.3999999999996</v>
      </c>
      <c r="D9" s="463">
        <f t="shared" si="0"/>
        <v>463.93000000000029</v>
      </c>
      <c r="E9" s="474"/>
    </row>
    <row r="10" spans="1:10" ht="15" x14ac:dyDescent="0.25">
      <c r="A10" s="462" t="s">
        <v>390</v>
      </c>
      <c r="B10" s="476">
        <v>1157.21</v>
      </c>
      <c r="C10" s="466">
        <v>1039.29</v>
      </c>
      <c r="D10" s="463">
        <f t="shared" si="0"/>
        <v>117.92000000000007</v>
      </c>
      <c r="E10" s="474"/>
    </row>
    <row r="11" spans="1:10" ht="15" x14ac:dyDescent="0.25">
      <c r="A11" s="462" t="s">
        <v>391</v>
      </c>
      <c r="B11" s="476">
        <v>2306.1999999999998</v>
      </c>
      <c r="C11" s="466">
        <v>2072.39</v>
      </c>
      <c r="D11" s="463">
        <f t="shared" si="0"/>
        <v>233.80999999999995</v>
      </c>
      <c r="E11" s="474"/>
    </row>
    <row r="12" spans="1:10" ht="15" x14ac:dyDescent="0.25">
      <c r="A12" s="462" t="s">
        <v>392</v>
      </c>
      <c r="B12" s="476">
        <v>6457.42</v>
      </c>
      <c r="C12" s="466">
        <v>5802.73</v>
      </c>
      <c r="D12" s="463">
        <f t="shared" si="0"/>
        <v>654.69000000000051</v>
      </c>
      <c r="E12" s="474"/>
    </row>
    <row r="13" spans="1:10" ht="15" x14ac:dyDescent="0.25">
      <c r="A13" s="462" t="s">
        <v>393</v>
      </c>
      <c r="B13" s="476">
        <v>22359.439999999999</v>
      </c>
      <c r="C13" s="466">
        <v>20092.53</v>
      </c>
      <c r="D13" s="463">
        <f t="shared" si="0"/>
        <v>2266.91</v>
      </c>
      <c r="E13" s="474"/>
    </row>
    <row r="14" spans="1:10" ht="15" x14ac:dyDescent="0.25">
      <c r="A14" s="458" t="s">
        <v>690</v>
      </c>
      <c r="B14" s="477"/>
      <c r="C14" s="466"/>
      <c r="D14" s="463"/>
    </row>
    <row r="15" spans="1:10" ht="15" x14ac:dyDescent="0.25">
      <c r="A15" s="462" t="s">
        <v>395</v>
      </c>
      <c r="B15" s="476">
        <v>1329.62</v>
      </c>
      <c r="C15" s="466">
        <v>1203.96</v>
      </c>
      <c r="D15" s="463">
        <f t="shared" si="0"/>
        <v>125.65999999999985</v>
      </c>
      <c r="E15" s="474"/>
      <c r="J15" s="475"/>
    </row>
    <row r="16" spans="1:10" ht="15" x14ac:dyDescent="0.25">
      <c r="A16" s="462" t="s">
        <v>691</v>
      </c>
      <c r="B16" s="476">
        <v>103.34</v>
      </c>
      <c r="C16" s="466">
        <v>93.57</v>
      </c>
      <c r="D16" s="463">
        <f t="shared" si="0"/>
        <v>9.7700000000000102</v>
      </c>
      <c r="E16" s="474"/>
    </row>
    <row r="17" spans="1:5" ht="15" x14ac:dyDescent="0.25">
      <c r="A17" s="462" t="s">
        <v>692</v>
      </c>
      <c r="B17" s="476">
        <v>318.57</v>
      </c>
      <c r="C17" s="466">
        <v>288.45999999999998</v>
      </c>
      <c r="D17" s="463">
        <f t="shared" ref="D17:D22" si="1">B17-C17</f>
        <v>30.110000000000014</v>
      </c>
      <c r="E17" s="474"/>
    </row>
    <row r="18" spans="1:5" ht="15" x14ac:dyDescent="0.25">
      <c r="A18" s="462" t="s">
        <v>693</v>
      </c>
      <c r="B18" s="476">
        <v>2237.66</v>
      </c>
      <c r="C18" s="467">
        <v>2026.18</v>
      </c>
      <c r="D18" s="468">
        <f t="shared" si="1"/>
        <v>211.47999999999979</v>
      </c>
      <c r="E18" s="474"/>
    </row>
    <row r="19" spans="1:5" ht="15" x14ac:dyDescent="0.25">
      <c r="A19" s="462" t="s">
        <v>694</v>
      </c>
      <c r="B19" s="476">
        <v>45</v>
      </c>
      <c r="C19" s="467">
        <v>40.75</v>
      </c>
      <c r="D19" s="468">
        <f t="shared" si="1"/>
        <v>4.25</v>
      </c>
      <c r="E19" s="474"/>
    </row>
    <row r="20" spans="1:5" ht="15" x14ac:dyDescent="0.25">
      <c r="A20" s="462" t="s">
        <v>695</v>
      </c>
      <c r="B20" s="476">
        <v>438.47</v>
      </c>
      <c r="C20" s="467">
        <v>397.03</v>
      </c>
      <c r="D20" s="468">
        <f t="shared" si="1"/>
        <v>41.440000000000055</v>
      </c>
      <c r="E20" s="474"/>
    </row>
    <row r="21" spans="1:5" ht="15" x14ac:dyDescent="0.25">
      <c r="A21" s="462" t="s">
        <v>696</v>
      </c>
      <c r="B21" s="476">
        <v>320.75</v>
      </c>
      <c r="C21" s="467">
        <v>290.44</v>
      </c>
      <c r="D21" s="468">
        <f t="shared" si="1"/>
        <v>30.310000000000002</v>
      </c>
      <c r="E21" s="474"/>
    </row>
    <row r="22" spans="1:5" ht="15" x14ac:dyDescent="0.25">
      <c r="A22" s="462" t="s">
        <v>697</v>
      </c>
      <c r="B22" s="476">
        <v>457.42</v>
      </c>
      <c r="C22" s="467">
        <v>414.19</v>
      </c>
      <c r="D22" s="468">
        <f t="shared" si="1"/>
        <v>43.230000000000018</v>
      </c>
      <c r="E22" s="474"/>
    </row>
    <row r="23" spans="1:5" ht="15" x14ac:dyDescent="0.25">
      <c r="A23" s="458" t="s">
        <v>698</v>
      </c>
      <c r="B23" s="477"/>
      <c r="C23" s="466"/>
      <c r="D23" s="463"/>
    </row>
    <row r="24" spans="1:5" ht="15" x14ac:dyDescent="0.25">
      <c r="A24" s="462" t="s">
        <v>398</v>
      </c>
      <c r="B24" s="476">
        <v>226.4</v>
      </c>
      <c r="C24" s="466">
        <v>220.88</v>
      </c>
      <c r="D24" s="463">
        <f t="shared" si="0"/>
        <v>5.5200000000000102</v>
      </c>
      <c r="E24" s="474"/>
    </row>
    <row r="25" spans="1:5" ht="15" x14ac:dyDescent="0.25">
      <c r="A25" s="462" t="s">
        <v>699</v>
      </c>
      <c r="B25" s="476">
        <v>2875.5</v>
      </c>
      <c r="C25" s="466">
        <v>2805.37</v>
      </c>
      <c r="D25" s="463">
        <f t="shared" si="0"/>
        <v>70.130000000000109</v>
      </c>
      <c r="E25" s="474"/>
    </row>
    <row r="26" spans="1:5" ht="15" x14ac:dyDescent="0.25">
      <c r="A26" s="462" t="s">
        <v>700</v>
      </c>
      <c r="B26" s="476">
        <v>68.709999999999994</v>
      </c>
      <c r="C26" s="466">
        <v>67.03</v>
      </c>
      <c r="D26" s="463">
        <f t="shared" si="0"/>
        <v>1.6799999999999926</v>
      </c>
      <c r="E26" s="474"/>
    </row>
    <row r="27" spans="1:5" ht="15" x14ac:dyDescent="0.25">
      <c r="A27" s="458" t="s">
        <v>701</v>
      </c>
      <c r="B27" s="477"/>
      <c r="C27" s="469"/>
      <c r="D27" s="470"/>
    </row>
    <row r="28" spans="1:5" ht="15" x14ac:dyDescent="0.25">
      <c r="A28" s="462" t="s">
        <v>702</v>
      </c>
      <c r="B28" s="464">
        <v>7452.22</v>
      </c>
      <c r="C28" s="466">
        <v>7112.84</v>
      </c>
      <c r="D28" s="463">
        <f t="shared" si="0"/>
        <v>339.38000000000011</v>
      </c>
      <c r="E28" s="474"/>
    </row>
    <row r="29" spans="1:5" ht="15" x14ac:dyDescent="0.25">
      <c r="A29" s="465" t="s">
        <v>703</v>
      </c>
      <c r="B29" s="478">
        <v>3.82</v>
      </c>
      <c r="C29" s="471">
        <v>3.78</v>
      </c>
      <c r="D29" s="472">
        <f t="shared" si="0"/>
        <v>4.0000000000000036E-2</v>
      </c>
      <c r="E29" s="474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9</vt:i4>
      </vt:variant>
      <vt:variant>
        <vt:lpstr>Nimetyt alueet</vt:lpstr>
      </vt:variant>
      <vt:variant>
        <vt:i4>12</vt:i4>
      </vt:variant>
    </vt:vector>
  </HeadingPairs>
  <TitlesOfParts>
    <vt:vector size="21" baseType="lpstr">
      <vt:lpstr>Yhteenveto</vt:lpstr>
      <vt:lpstr>Lask. kustannukset IKÄRAKENNE</vt:lpstr>
      <vt:lpstr>Lask. kustannukset MUUT</vt:lpstr>
      <vt:lpstr>Lisäosat</vt:lpstr>
      <vt:lpstr>Muut lis_väh</vt:lpstr>
      <vt:lpstr>Verotuloihin perust tasaus</vt:lpstr>
      <vt:lpstr>Kotikuntakorvaukset</vt:lpstr>
      <vt:lpstr>Verokorvaukset</vt:lpstr>
      <vt:lpstr>Perushinnat</vt:lpstr>
      <vt:lpstr>Kotikuntakorvaukset!Tulostusalue</vt:lpstr>
      <vt:lpstr>'Lask. kustannukset IKÄRAKENNE'!Tulostusalue</vt:lpstr>
      <vt:lpstr>'Lask. kustannukset MUUT'!Tulostusalue</vt:lpstr>
      <vt:lpstr>Lisäosat!Tulostusalue</vt:lpstr>
      <vt:lpstr>'Muut lis_väh'!Tulostusalue</vt:lpstr>
      <vt:lpstr>Yhteenveto!Tulostusalue</vt:lpstr>
      <vt:lpstr>Kotikuntakorvaukset!Tulostusotsikot</vt:lpstr>
      <vt:lpstr>'Lask. kustannukset IKÄRAKENNE'!Tulostusotsikot</vt:lpstr>
      <vt:lpstr>'Lask. kustannukset MUUT'!Tulostusotsikot</vt:lpstr>
      <vt:lpstr>Lisäosat!Tulostusotsikot</vt:lpstr>
      <vt:lpstr>'Muut lis_väh'!Tulostusotsikot</vt:lpstr>
      <vt:lpstr>Yhteenveto!Tulostusotsikot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Kunnan peruspalvelujen valtionosuus</dc:title>
  <dc:creator>VM</dc:creator>
  <cp:lastModifiedBy>Englund Lotta (VM)</cp:lastModifiedBy>
  <dcterms:created xsi:type="dcterms:W3CDTF">2020-05-15T09:22:39Z</dcterms:created>
  <dcterms:modified xsi:type="dcterms:W3CDTF">2021-10-05T12:21:27Z</dcterms:modified>
</cp:coreProperties>
</file>